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1715" windowHeight="8010"/>
  </bookViews>
  <sheets>
    <sheet name="Document 1" sheetId="1" r:id="rId1"/>
    <sheet name="Document 2" sheetId="2" r:id="rId2"/>
    <sheet name="Ecarts  - question 1" sheetId="3" r:id="rId3"/>
    <sheet name="Ecarts  - question 2" sheetId="4" r:id="rId4"/>
    <sheet name="Synthèse - question 4" sheetId="5" r:id="rId5"/>
  </sheets>
  <calcPr calcId="145621"/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4" i="4"/>
  <c r="C9" i="2"/>
  <c r="C8" i="2"/>
  <c r="B5" i="2"/>
  <c r="B6" i="2"/>
  <c r="B7" i="2"/>
  <c r="B8" i="2"/>
  <c r="B9" i="2"/>
  <c r="B4" i="2"/>
  <c r="A3" i="5"/>
  <c r="C45" i="4"/>
  <c r="B45" i="4"/>
  <c r="F16" i="4"/>
  <c r="F17" i="4"/>
  <c r="F18" i="4"/>
  <c r="F19" i="4"/>
  <c r="F20" i="4"/>
  <c r="F15" i="4"/>
  <c r="E16" i="4"/>
  <c r="E17" i="4"/>
  <c r="E18" i="4"/>
  <c r="E19" i="4"/>
  <c r="E20" i="4"/>
  <c r="E15" i="4"/>
  <c r="B16" i="4"/>
  <c r="G16" i="4" s="1"/>
  <c r="C16" i="4"/>
  <c r="H16" i="4" s="1"/>
  <c r="B17" i="4"/>
  <c r="G17" i="4" s="1"/>
  <c r="C17" i="4"/>
  <c r="H17" i="4" s="1"/>
  <c r="B18" i="4"/>
  <c r="G18" i="4" s="1"/>
  <c r="C18" i="4"/>
  <c r="H18" i="4" s="1"/>
  <c r="B19" i="4"/>
  <c r="G19" i="4" s="1"/>
  <c r="C19" i="4"/>
  <c r="H19" i="4" s="1"/>
  <c r="B20" i="4"/>
  <c r="G20" i="4" s="1"/>
  <c r="C20" i="4"/>
  <c r="H20" i="4" s="1"/>
  <c r="B15" i="4"/>
  <c r="G15" i="4" s="1"/>
  <c r="G21" i="4" s="1"/>
  <c r="C15" i="4"/>
  <c r="B5" i="4"/>
  <c r="B6" i="4"/>
  <c r="B7" i="4"/>
  <c r="B8" i="4"/>
  <c r="B9" i="4"/>
  <c r="B4" i="4"/>
  <c r="C5" i="4"/>
  <c r="C6" i="4"/>
  <c r="C7" i="4"/>
  <c r="C8" i="4"/>
  <c r="C9" i="4"/>
  <c r="C4" i="4"/>
  <c r="E4" i="4" s="1"/>
  <c r="E9" i="4"/>
  <c r="E8" i="4"/>
  <c r="E7" i="4"/>
  <c r="E6" i="4"/>
  <c r="E5" i="4"/>
  <c r="B10" i="4" l="1"/>
  <c r="D15" i="4"/>
  <c r="I20" i="4"/>
  <c r="J20" i="4" s="1"/>
  <c r="I19" i="4"/>
  <c r="J19" i="4" s="1"/>
  <c r="I18" i="4"/>
  <c r="J18" i="4" s="1"/>
  <c r="I17" i="4"/>
  <c r="J17" i="4" s="1"/>
  <c r="I16" i="4"/>
  <c r="J16" i="4" s="1"/>
  <c r="E21" i="4"/>
  <c r="D20" i="4"/>
  <c r="D18" i="4"/>
  <c r="D16" i="4"/>
  <c r="H15" i="4"/>
  <c r="H21" i="4" s="1"/>
  <c r="D19" i="4"/>
  <c r="D17" i="4"/>
  <c r="F21" i="4"/>
  <c r="D10" i="4"/>
  <c r="C10" i="4"/>
  <c r="I15" i="4" l="1"/>
  <c r="I21" i="4" s="1"/>
  <c r="J21" i="4" s="1"/>
  <c r="E10" i="4"/>
  <c r="J15" i="4" l="1"/>
</calcChain>
</file>

<file path=xl/sharedStrings.xml><?xml version="1.0" encoding="utf-8"?>
<sst xmlns="http://schemas.openxmlformats.org/spreadsheetml/2006/main" count="158" uniqueCount="61">
  <si>
    <t>Produit</t>
  </si>
  <si>
    <t>Référence</t>
  </si>
  <si>
    <t>Résultats de l’opération Parquet+</t>
  </si>
  <si>
    <t>Ventes réalisées en dehors de toute promotion</t>
  </si>
  <si>
    <t>Écarts entre les quantités réellement vendues et quantités prévues</t>
  </si>
  <si>
    <t>Écart entre les quantités vendues et prévisionnelles</t>
  </si>
  <si>
    <t>Ecart en %</t>
  </si>
  <si>
    <t>CA prévu HT</t>
  </si>
  <si>
    <t>CA réel HT</t>
  </si>
  <si>
    <t>Écart entre le CA réel et le CA prévu</t>
  </si>
  <si>
    <t>Taux de TVA :</t>
  </si>
  <si>
    <t xml:space="preserve">Écarts entre les chiffres d’affaires HT réalisés et HT prévus </t>
  </si>
  <si>
    <t>Écarts entre les marges unitaires réalisées et les marges unitaires prévues.</t>
  </si>
  <si>
    <t>Prix de vente HT</t>
  </si>
  <si>
    <t>Prix d'achat HT</t>
  </si>
  <si>
    <t>Marge unitaire</t>
  </si>
  <si>
    <t>TOTAUX</t>
  </si>
  <si>
    <t>Quantités vendues</t>
  </si>
  <si>
    <t>Prix de vente HT en promotion</t>
  </si>
  <si>
    <t>Prix de vente HT hors promotion</t>
  </si>
  <si>
    <t>Ecart sur prix de vente</t>
  </si>
  <si>
    <t>Quantités vendues en promotion</t>
  </si>
  <si>
    <t>quantités vendues hors promotion</t>
  </si>
  <si>
    <t>CA HT en promotion</t>
  </si>
  <si>
    <t>CA HT hors promotion</t>
  </si>
  <si>
    <t>Ecarts sur CA</t>
  </si>
  <si>
    <t>Ecarts sur CA en %</t>
  </si>
  <si>
    <t>Résultats promotionnels</t>
  </si>
  <si>
    <t>Résultats hors promotion</t>
  </si>
  <si>
    <t>Marge totale promotionnelle</t>
  </si>
  <si>
    <t>Marge totale hors promotion</t>
  </si>
  <si>
    <t>Ecart en valeurs</t>
  </si>
  <si>
    <t xml:space="preserve">Synthèse des résultats de la promotion par rapport à une période habituelle </t>
  </si>
  <si>
    <t>% de baisse des prix</t>
  </si>
  <si>
    <t>% d'augmentation de la demande</t>
  </si>
  <si>
    <t>% d'augmentation du CA</t>
  </si>
  <si>
    <t>% de la variation de la marge</t>
  </si>
  <si>
    <t>Parquet hêtre</t>
  </si>
  <si>
    <t>Parquet chêne</t>
  </si>
  <si>
    <t>Parquet bambou</t>
  </si>
  <si>
    <t>Parquet aulne</t>
  </si>
  <si>
    <t>PA 1548</t>
  </si>
  <si>
    <t>PA 1358</t>
  </si>
  <si>
    <t>PA 1575</t>
  </si>
  <si>
    <t>PA 1287</t>
  </si>
  <si>
    <t>PA 1687</t>
  </si>
  <si>
    <t>PA 2185</t>
  </si>
  <si>
    <t>Prix de vente TTC promotionnelle 
(en m²)</t>
  </si>
  <si>
    <t>Prix d’achat HT (en m²)</t>
  </si>
  <si>
    <t>Prix de vente TTC (en m²)</t>
  </si>
  <si>
    <t xml:space="preserve">Quantités moyennes mensuelles vendues </t>
  </si>
  <si>
    <t>Quantités prévisionnelles</t>
  </si>
  <si>
    <t xml:space="preserve">Quantités prévisionnelles </t>
  </si>
  <si>
    <t>Marge totale réelle</t>
  </si>
  <si>
    <t>Marge totale prévisionnelle</t>
  </si>
  <si>
    <t>Ecart sur marge</t>
  </si>
  <si>
    <t xml:space="preserve">Quantités vendues en promotion </t>
  </si>
  <si>
    <t xml:space="preserve">Quantités vendues hors promotion </t>
  </si>
  <si>
    <t>Parquet luxe bambou Déco+</t>
  </si>
  <si>
    <t>Parquet luxe  chêne massif ++</t>
  </si>
  <si>
    <t>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</si>
</sst>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4" fontId="4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0" fontId="5" fillId="0" borderId="1" xfId="3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0" fontId="5" fillId="2" borderId="1" xfId="3" applyNumberFormat="1" applyFont="1" applyFill="1" applyBorder="1"/>
    <xf numFmtId="0" fontId="7" fillId="0" borderId="0" xfId="0" applyFont="1"/>
    <xf numFmtId="10" fontId="3" fillId="3" borderId="0" xfId="3" applyNumberFormat="1" applyFont="1" applyFill="1"/>
    <xf numFmtId="44" fontId="5" fillId="0" borderId="1" xfId="2" applyFont="1" applyBorder="1" applyAlignment="1">
      <alignment horizontal="center"/>
    </xf>
    <xf numFmtId="44" fontId="5" fillId="2" borderId="1" xfId="2" applyFont="1" applyFill="1" applyBorder="1" applyAlignment="1">
      <alignment horizontal="center"/>
    </xf>
    <xf numFmtId="44" fontId="5" fillId="0" borderId="1" xfId="2" applyFont="1" applyBorder="1"/>
    <xf numFmtId="44" fontId="5" fillId="2" borderId="1" xfId="2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0" borderId="1" xfId="2" applyFont="1" applyBorder="1"/>
    <xf numFmtId="44" fontId="3" fillId="2" borderId="1" xfId="2" applyFont="1" applyFill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Border="1"/>
    <xf numFmtId="10" fontId="3" fillId="0" borderId="1" xfId="3" applyNumberFormat="1" applyFont="1" applyBorder="1"/>
    <xf numFmtId="44" fontId="3" fillId="0" borderId="1" xfId="2" applyFont="1" applyBorder="1" applyAlignment="1">
      <alignment horizontal="center"/>
    </xf>
    <xf numFmtId="44" fontId="3" fillId="0" borderId="1" xfId="0" applyNumberFormat="1" applyFont="1" applyBorder="1"/>
    <xf numFmtId="44" fontId="3" fillId="2" borderId="1" xfId="0" applyNumberFormat="1" applyFont="1" applyFill="1" applyBorder="1"/>
    <xf numFmtId="44" fontId="3" fillId="0" borderId="2" xfId="2" applyFont="1" applyBorder="1" applyAlignment="1">
      <alignment horizontal="center"/>
    </xf>
    <xf numFmtId="44" fontId="3" fillId="0" borderId="4" xfId="2" applyFont="1" applyBorder="1" applyAlignment="1">
      <alignment horizontal="center"/>
    </xf>
    <xf numFmtId="44" fontId="4" fillId="0" borderId="1" xfId="0" applyNumberFormat="1" applyFont="1" applyFill="1" applyBorder="1" applyAlignment="1">
      <alignment vertical="center" wrapText="1"/>
    </xf>
    <xf numFmtId="44" fontId="4" fillId="2" borderId="1" xfId="0" applyNumberFormat="1" applyFont="1" applyFill="1" applyBorder="1" applyAlignment="1">
      <alignment vertical="center" wrapText="1"/>
    </xf>
    <xf numFmtId="44" fontId="4" fillId="0" borderId="1" xfId="2" applyFont="1" applyFill="1" applyBorder="1" applyAlignment="1">
      <alignment vertical="center" wrapText="1"/>
    </xf>
    <xf numFmtId="44" fontId="4" fillId="2" borderId="1" xfId="2" applyFont="1" applyFill="1" applyBorder="1" applyAlignment="1">
      <alignment vertical="center" wrapText="1"/>
    </xf>
    <xf numFmtId="44" fontId="3" fillId="0" borderId="1" xfId="3" applyNumberFormat="1" applyFont="1" applyBorder="1"/>
    <xf numFmtId="44" fontId="6" fillId="0" borderId="1" xfId="0" applyNumberFormat="1" applyFont="1" applyFill="1" applyBorder="1" applyAlignment="1">
      <alignment horizontal="center" vertical="center" wrapText="1"/>
    </xf>
    <xf numFmtId="44" fontId="3" fillId="2" borderId="1" xfId="3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0" fontId="3" fillId="2" borderId="1" xfId="3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44" fontId="3" fillId="0" borderId="0" xfId="2" applyFont="1" applyBorder="1" applyAlignment="1">
      <alignment horizontal="center"/>
    </xf>
    <xf numFmtId="44" fontId="5" fillId="2" borderId="1" xfId="2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3" fillId="0" borderId="1" xfId="3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9" fontId="3" fillId="0" borderId="1" xfId="3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vertical="center"/>
    </xf>
    <xf numFmtId="44" fontId="3" fillId="0" borderId="1" xfId="0" applyNumberFormat="1" applyFont="1" applyFill="1" applyBorder="1" applyAlignment="1">
      <alignment vertical="center"/>
    </xf>
    <xf numFmtId="10" fontId="3" fillId="0" borderId="1" xfId="3" applyNumberFormat="1" applyFont="1" applyFill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1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tabSelected="1" workbookViewId="0">
      <selection activeCell="E26" sqref="E26"/>
    </sheetView>
  </sheetViews>
  <sheetFormatPr baseColWidth="10" defaultRowHeight="15" x14ac:dyDescent="0.25"/>
  <cols>
    <col min="1" max="1" width="35.140625" customWidth="1"/>
    <col min="2" max="2" width="17.5703125" customWidth="1"/>
    <col min="3" max="3" width="23.140625" customWidth="1"/>
    <col min="4" max="4" width="18.42578125" customWidth="1"/>
    <col min="5" max="5" width="32" customWidth="1"/>
    <col min="6" max="6" width="28.7109375" customWidth="1"/>
  </cols>
  <sheetData>
    <row r="1" spans="1:6" ht="18.75" x14ac:dyDescent="0.3">
      <c r="A1" s="2" t="s">
        <v>2</v>
      </c>
    </row>
    <row r="3" spans="1:6" s="4" customFormat="1" ht="56.25" x14ac:dyDescent="0.3">
      <c r="A3" s="15" t="s">
        <v>0</v>
      </c>
      <c r="B3" s="15" t="s">
        <v>1</v>
      </c>
      <c r="C3" s="15" t="s">
        <v>47</v>
      </c>
      <c r="D3" s="15" t="s">
        <v>48</v>
      </c>
      <c r="E3" s="15" t="s">
        <v>51</v>
      </c>
      <c r="F3" s="15" t="s">
        <v>17</v>
      </c>
    </row>
    <row r="4" spans="1:6" s="4" customFormat="1" ht="20.100000000000001" customHeight="1" x14ac:dyDescent="0.3">
      <c r="A4" s="7" t="s">
        <v>37</v>
      </c>
      <c r="B4" s="6" t="s">
        <v>41</v>
      </c>
      <c r="C4" s="8">
        <v>15.17</v>
      </c>
      <c r="D4" s="8">
        <v>9.1</v>
      </c>
      <c r="E4" s="13">
        <v>580</v>
      </c>
      <c r="F4" s="13">
        <v>500</v>
      </c>
    </row>
    <row r="5" spans="1:6" s="4" customFormat="1" ht="20.100000000000001" customHeight="1" x14ac:dyDescent="0.3">
      <c r="A5" s="16" t="s">
        <v>38</v>
      </c>
      <c r="B5" s="17" t="s">
        <v>42</v>
      </c>
      <c r="C5" s="18">
        <v>17.16</v>
      </c>
      <c r="D5" s="18">
        <v>10.3</v>
      </c>
      <c r="E5" s="17">
        <v>720</v>
      </c>
      <c r="F5" s="17">
        <v>654</v>
      </c>
    </row>
    <row r="6" spans="1:6" s="4" customFormat="1" ht="20.100000000000001" customHeight="1" x14ac:dyDescent="0.3">
      <c r="A6" s="7" t="s">
        <v>39</v>
      </c>
      <c r="B6" s="6" t="s">
        <v>43</v>
      </c>
      <c r="C6" s="8">
        <v>23.76</v>
      </c>
      <c r="D6" s="8">
        <v>12.88</v>
      </c>
      <c r="E6" s="13">
        <v>290</v>
      </c>
      <c r="F6" s="13">
        <v>242</v>
      </c>
    </row>
    <row r="7" spans="1:6" s="4" customFormat="1" ht="20.100000000000001" customHeight="1" x14ac:dyDescent="0.3">
      <c r="A7" s="16" t="s">
        <v>40</v>
      </c>
      <c r="B7" s="17" t="s">
        <v>44</v>
      </c>
      <c r="C7" s="18">
        <v>31.32</v>
      </c>
      <c r="D7" s="18">
        <v>17.11</v>
      </c>
      <c r="E7" s="17">
        <v>370</v>
      </c>
      <c r="F7" s="17">
        <v>305</v>
      </c>
    </row>
    <row r="8" spans="1:6" s="4" customFormat="1" ht="20.100000000000001" customHeight="1" x14ac:dyDescent="0.3">
      <c r="A8" s="7" t="s">
        <v>58</v>
      </c>
      <c r="B8" s="6" t="s">
        <v>45</v>
      </c>
      <c r="C8" s="8">
        <v>55.7</v>
      </c>
      <c r="D8" s="8">
        <v>42.33</v>
      </c>
      <c r="E8" s="13">
        <v>380</v>
      </c>
      <c r="F8" s="13">
        <v>420</v>
      </c>
    </row>
    <row r="9" spans="1:6" s="4" customFormat="1" ht="20.100000000000001" customHeight="1" x14ac:dyDescent="0.3">
      <c r="A9" s="16" t="s">
        <v>59</v>
      </c>
      <c r="B9" s="17" t="s">
        <v>46</v>
      </c>
      <c r="C9" s="18">
        <v>64.400000000000006</v>
      </c>
      <c r="D9" s="18">
        <v>46.37</v>
      </c>
      <c r="E9" s="17">
        <v>288</v>
      </c>
      <c r="F9" s="17">
        <v>340</v>
      </c>
    </row>
    <row r="10" spans="1:6" s="4" customFormat="1" ht="18.75" x14ac:dyDescent="0.3">
      <c r="A10" s="5"/>
    </row>
    <row r="12" spans="1:6" ht="18.75" x14ac:dyDescent="0.3">
      <c r="A12" s="2" t="s">
        <v>10</v>
      </c>
      <c r="B12" s="24">
        <v>0.2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>
      <selection activeCell="A8" sqref="A8:A9"/>
    </sheetView>
  </sheetViews>
  <sheetFormatPr baseColWidth="10" defaultRowHeight="15" x14ac:dyDescent="0.25"/>
  <cols>
    <col min="1" max="1" width="35.7109375" customWidth="1"/>
    <col min="2" max="2" width="16.28515625" customWidth="1"/>
    <col min="3" max="3" width="16.42578125" customWidth="1"/>
    <col min="4" max="4" width="32.140625" customWidth="1"/>
  </cols>
  <sheetData>
    <row r="1" spans="1:4" ht="18.75" x14ac:dyDescent="0.3">
      <c r="A1" s="2" t="s">
        <v>3</v>
      </c>
    </row>
    <row r="3" spans="1:4" ht="37.5" x14ac:dyDescent="0.25">
      <c r="A3" s="15" t="s">
        <v>0</v>
      </c>
      <c r="B3" s="15" t="s">
        <v>1</v>
      </c>
      <c r="C3" s="15" t="s">
        <v>49</v>
      </c>
      <c r="D3" s="15" t="s">
        <v>50</v>
      </c>
    </row>
    <row r="4" spans="1:4" ht="20.100000000000001" customHeight="1" x14ac:dyDescent="0.25">
      <c r="A4" s="7" t="s">
        <v>37</v>
      </c>
      <c r="B4" s="13" t="str">
        <f>'Document 1'!B4</f>
        <v>PA 1548</v>
      </c>
      <c r="C4" s="8">
        <v>15.8</v>
      </c>
      <c r="D4" s="13">
        <v>420</v>
      </c>
    </row>
    <row r="5" spans="1:4" ht="20.100000000000001" customHeight="1" x14ac:dyDescent="0.25">
      <c r="A5" s="16" t="s">
        <v>38</v>
      </c>
      <c r="B5" s="17" t="str">
        <f>'Document 1'!B5</f>
        <v>PA 1358</v>
      </c>
      <c r="C5" s="18">
        <v>18.600000000000001</v>
      </c>
      <c r="D5" s="17">
        <v>530</v>
      </c>
    </row>
    <row r="6" spans="1:4" ht="20.100000000000001" customHeight="1" x14ac:dyDescent="0.25">
      <c r="A6" s="7" t="s">
        <v>39</v>
      </c>
      <c r="B6" s="13" t="str">
        <f>'Document 1'!B6</f>
        <v>PA 1575</v>
      </c>
      <c r="C6" s="8">
        <v>26.4</v>
      </c>
      <c r="D6" s="13">
        <v>215</v>
      </c>
    </row>
    <row r="7" spans="1:4" ht="20.100000000000001" customHeight="1" x14ac:dyDescent="0.25">
      <c r="A7" s="16" t="s">
        <v>40</v>
      </c>
      <c r="B7" s="17" t="str">
        <f>'Document 1'!B7</f>
        <v>PA 1287</v>
      </c>
      <c r="C7" s="18">
        <v>34.799999999999997</v>
      </c>
      <c r="D7" s="17">
        <v>260</v>
      </c>
    </row>
    <row r="8" spans="1:4" ht="20.100000000000001" customHeight="1" x14ac:dyDescent="0.25">
      <c r="A8" s="7" t="s">
        <v>58</v>
      </c>
      <c r="B8" s="13" t="str">
        <f>'Document 1'!B8</f>
        <v>PA 1687</v>
      </c>
      <c r="C8" s="8">
        <f>'Document 1'!C8/0.8</f>
        <v>69.625</v>
      </c>
      <c r="D8" s="13">
        <v>270</v>
      </c>
    </row>
    <row r="9" spans="1:4" ht="20.100000000000001" customHeight="1" x14ac:dyDescent="0.25">
      <c r="A9" s="16" t="s">
        <v>59</v>
      </c>
      <c r="B9" s="17" t="str">
        <f>'Document 1'!B9</f>
        <v>PA 2185</v>
      </c>
      <c r="C9" s="18">
        <f>'Document 1'!C9/0.8</f>
        <v>80.5</v>
      </c>
      <c r="D9" s="17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opLeftCell="A8" workbookViewId="0">
      <selection activeCell="K31" sqref="K31"/>
    </sheetView>
  </sheetViews>
  <sheetFormatPr baseColWidth="10" defaultRowHeight="15" x14ac:dyDescent="0.25"/>
  <cols>
    <col min="1" max="1" width="39.140625" customWidth="1"/>
    <col min="2" max="3" width="20.140625" customWidth="1"/>
    <col min="4" max="4" width="32" customWidth="1"/>
    <col min="6" max="6" width="14.42578125" customWidth="1"/>
    <col min="7" max="7" width="18" customWidth="1"/>
    <col min="8" max="8" width="20.28515625" customWidth="1"/>
    <col min="9" max="9" width="23" customWidth="1"/>
    <col min="10" max="10" width="15.7109375" customWidth="1"/>
    <col min="11" max="11" width="9.140625" bestFit="1" customWidth="1"/>
  </cols>
  <sheetData>
    <row r="1" spans="1:5" ht="18.75" x14ac:dyDescent="0.25">
      <c r="A1" s="9" t="s">
        <v>4</v>
      </c>
    </row>
    <row r="3" spans="1:5" ht="37.5" x14ac:dyDescent="0.25">
      <c r="A3" s="17" t="s">
        <v>0</v>
      </c>
      <c r="B3" s="17" t="s">
        <v>52</v>
      </c>
      <c r="C3" s="17" t="s">
        <v>17</v>
      </c>
      <c r="D3" s="19" t="s">
        <v>5</v>
      </c>
      <c r="E3" s="17" t="s">
        <v>6</v>
      </c>
    </row>
    <row r="4" spans="1:5" ht="18.75" x14ac:dyDescent="0.3">
      <c r="A4" s="7" t="s">
        <v>37</v>
      </c>
      <c r="B4" s="11"/>
      <c r="C4" s="11"/>
      <c r="D4" s="29"/>
      <c r="E4" s="12"/>
    </row>
    <row r="5" spans="1:5" ht="18.75" x14ac:dyDescent="0.3">
      <c r="A5" s="16" t="s">
        <v>38</v>
      </c>
      <c r="B5" s="20"/>
      <c r="C5" s="20"/>
      <c r="D5" s="30"/>
      <c r="E5" s="22"/>
    </row>
    <row r="6" spans="1:5" ht="18.75" x14ac:dyDescent="0.3">
      <c r="A6" s="7" t="s">
        <v>39</v>
      </c>
      <c r="B6" s="11"/>
      <c r="C6" s="11"/>
      <c r="D6" s="29"/>
      <c r="E6" s="12"/>
    </row>
    <row r="7" spans="1:5" ht="18.75" x14ac:dyDescent="0.3">
      <c r="A7" s="16" t="s">
        <v>40</v>
      </c>
      <c r="B7" s="20"/>
      <c r="C7" s="20"/>
      <c r="D7" s="30"/>
      <c r="E7" s="22"/>
    </row>
    <row r="8" spans="1:5" ht="18.75" x14ac:dyDescent="0.3">
      <c r="A8" s="7" t="s">
        <v>58</v>
      </c>
      <c r="B8" s="11"/>
      <c r="C8" s="11"/>
      <c r="D8" s="29"/>
      <c r="E8" s="12"/>
    </row>
    <row r="9" spans="1:5" ht="18.75" x14ac:dyDescent="0.3">
      <c r="A9" s="16" t="s">
        <v>59</v>
      </c>
      <c r="B9" s="20"/>
      <c r="C9" s="20"/>
      <c r="D9" s="30"/>
      <c r="E9" s="22"/>
    </row>
    <row r="10" spans="1:5" s="1" customFormat="1" ht="18.75" x14ac:dyDescent="0.3">
      <c r="A10" s="14" t="s">
        <v>16</v>
      </c>
      <c r="B10" s="29"/>
      <c r="C10" s="29"/>
      <c r="D10" s="29"/>
      <c r="E10" s="35"/>
    </row>
    <row r="12" spans="1:5" ht="18.75" x14ac:dyDescent="0.3">
      <c r="A12" s="23" t="s">
        <v>11</v>
      </c>
    </row>
    <row r="14" spans="1:5" ht="37.5" x14ac:dyDescent="0.25">
      <c r="A14" s="17" t="s">
        <v>0</v>
      </c>
      <c r="B14" s="17" t="s">
        <v>7</v>
      </c>
      <c r="C14" s="17" t="s">
        <v>8</v>
      </c>
      <c r="D14" s="19" t="s">
        <v>9</v>
      </c>
      <c r="E14" s="17" t="s">
        <v>6</v>
      </c>
    </row>
    <row r="15" spans="1:5" ht="18.75" x14ac:dyDescent="0.3">
      <c r="A15" s="7" t="s">
        <v>37</v>
      </c>
      <c r="B15" s="25"/>
      <c r="C15" s="25"/>
      <c r="D15" s="31"/>
      <c r="E15" s="12"/>
    </row>
    <row r="16" spans="1:5" ht="18.75" x14ac:dyDescent="0.3">
      <c r="A16" s="16" t="s">
        <v>38</v>
      </c>
      <c r="B16" s="26"/>
      <c r="C16" s="26"/>
      <c r="D16" s="32"/>
      <c r="E16" s="22"/>
    </row>
    <row r="17" spans="1:11" ht="18.75" x14ac:dyDescent="0.3">
      <c r="A17" s="7" t="s">
        <v>39</v>
      </c>
      <c r="B17" s="25"/>
      <c r="C17" s="25"/>
      <c r="D17" s="31"/>
      <c r="E17" s="12"/>
    </row>
    <row r="18" spans="1:11" ht="18.75" x14ac:dyDescent="0.3">
      <c r="A18" s="16" t="s">
        <v>40</v>
      </c>
      <c r="B18" s="26"/>
      <c r="C18" s="26"/>
      <c r="D18" s="32"/>
      <c r="E18" s="22"/>
    </row>
    <row r="19" spans="1:11" ht="18.75" x14ac:dyDescent="0.3">
      <c r="A19" s="7" t="s">
        <v>58</v>
      </c>
      <c r="B19" s="25"/>
      <c r="C19" s="25"/>
      <c r="D19" s="31"/>
      <c r="E19" s="12"/>
    </row>
    <row r="20" spans="1:11" ht="18.75" x14ac:dyDescent="0.3">
      <c r="A20" s="16" t="s">
        <v>59</v>
      </c>
      <c r="B20" s="26"/>
      <c r="C20" s="26"/>
      <c r="D20" s="32"/>
      <c r="E20" s="22"/>
    </row>
    <row r="21" spans="1:11" s="1" customFormat="1" ht="18.75" x14ac:dyDescent="0.3">
      <c r="A21" s="14" t="s">
        <v>16</v>
      </c>
      <c r="B21" s="36"/>
      <c r="C21" s="36"/>
      <c r="D21" s="36"/>
      <c r="E21" s="35"/>
    </row>
    <row r="22" spans="1:11" ht="18.75" x14ac:dyDescent="0.25">
      <c r="A22" s="33"/>
      <c r="B22" s="34"/>
      <c r="C22" s="34"/>
      <c r="D22" s="34"/>
      <c r="E22" s="34"/>
    </row>
    <row r="23" spans="1:11" ht="18.75" x14ac:dyDescent="0.25">
      <c r="A23" s="9" t="s">
        <v>12</v>
      </c>
      <c r="B23" s="9"/>
      <c r="C23" s="9"/>
    </row>
    <row r="25" spans="1:11" ht="37.5" x14ac:dyDescent="0.25">
      <c r="A25" s="17" t="s">
        <v>0</v>
      </c>
      <c r="B25" s="17" t="s">
        <v>13</v>
      </c>
      <c r="C25" s="17" t="s">
        <v>14</v>
      </c>
      <c r="D25" s="19" t="s">
        <v>15</v>
      </c>
      <c r="E25" s="17" t="s">
        <v>6</v>
      </c>
      <c r="F25" s="19" t="s">
        <v>17</v>
      </c>
      <c r="G25" s="19" t="s">
        <v>53</v>
      </c>
      <c r="H25" s="19" t="s">
        <v>51</v>
      </c>
      <c r="I25" s="19" t="s">
        <v>54</v>
      </c>
      <c r="J25" s="17" t="s">
        <v>55</v>
      </c>
    </row>
    <row r="26" spans="1:11" ht="18.75" x14ac:dyDescent="0.3">
      <c r="A26" s="7" t="s">
        <v>37</v>
      </c>
      <c r="B26" s="25"/>
      <c r="C26" s="25"/>
      <c r="D26" s="31"/>
      <c r="E26" s="12"/>
      <c r="F26" s="10"/>
      <c r="G26" s="37"/>
      <c r="H26" s="10"/>
      <c r="I26" s="37"/>
      <c r="J26" s="37"/>
    </row>
    <row r="27" spans="1:11" ht="18.75" x14ac:dyDescent="0.3">
      <c r="A27" s="16" t="s">
        <v>38</v>
      </c>
      <c r="B27" s="26"/>
      <c r="C27" s="26"/>
      <c r="D27" s="32"/>
      <c r="E27" s="22"/>
      <c r="F27" s="21"/>
      <c r="G27" s="38"/>
      <c r="H27" s="21"/>
      <c r="I27" s="38"/>
      <c r="J27" s="38"/>
    </row>
    <row r="28" spans="1:11" ht="18.75" x14ac:dyDescent="0.3">
      <c r="A28" s="7" t="s">
        <v>39</v>
      </c>
      <c r="B28" s="25"/>
      <c r="C28" s="25"/>
      <c r="D28" s="31"/>
      <c r="E28" s="12"/>
      <c r="F28" s="10"/>
      <c r="G28" s="37"/>
      <c r="H28" s="10"/>
      <c r="I28" s="37"/>
      <c r="J28" s="37"/>
    </row>
    <row r="29" spans="1:11" ht="18.75" x14ac:dyDescent="0.3">
      <c r="A29" s="16" t="s">
        <v>40</v>
      </c>
      <c r="B29" s="26"/>
      <c r="C29" s="26"/>
      <c r="D29" s="32"/>
      <c r="E29" s="22"/>
      <c r="F29" s="21"/>
      <c r="G29" s="38"/>
      <c r="H29" s="21"/>
      <c r="I29" s="38"/>
      <c r="J29" s="38"/>
    </row>
    <row r="30" spans="1:11" ht="18.75" x14ac:dyDescent="0.3">
      <c r="A30" s="7" t="s">
        <v>58</v>
      </c>
      <c r="B30" s="25"/>
      <c r="C30" s="25"/>
      <c r="D30" s="31"/>
      <c r="E30" s="12"/>
      <c r="F30" s="10"/>
      <c r="G30" s="37"/>
      <c r="H30" s="10"/>
      <c r="I30" s="37"/>
      <c r="J30" s="37"/>
    </row>
    <row r="31" spans="1:11" ht="18.75" x14ac:dyDescent="0.3">
      <c r="A31" s="16" t="s">
        <v>59</v>
      </c>
      <c r="B31" s="26"/>
      <c r="C31" s="26"/>
      <c r="D31" s="32"/>
      <c r="E31" s="22"/>
      <c r="F31" s="21"/>
      <c r="G31" s="38"/>
      <c r="H31" s="21"/>
      <c r="I31" s="38"/>
      <c r="J31" s="38"/>
      <c r="K31" s="74" t="s">
        <v>60</v>
      </c>
    </row>
    <row r="32" spans="1:11" s="1" customFormat="1" ht="18.75" x14ac:dyDescent="0.3">
      <c r="A32" s="14" t="s">
        <v>16</v>
      </c>
      <c r="B32" s="39"/>
      <c r="C32" s="40"/>
      <c r="D32" s="40"/>
      <c r="E32" s="40"/>
      <c r="F32" s="40"/>
      <c r="G32" s="36"/>
      <c r="H32" s="40"/>
      <c r="I32" s="36"/>
      <c r="J32" s="37"/>
      <c r="K32" s="5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opLeftCell="A34" workbookViewId="0">
      <selection activeCell="B46" sqref="B46:E52"/>
    </sheetView>
  </sheetViews>
  <sheetFormatPr baseColWidth="10" defaultRowHeight="15" x14ac:dyDescent="0.25"/>
  <cols>
    <col min="1" max="1" width="37" customWidth="1"/>
    <col min="2" max="2" width="26.5703125" customWidth="1"/>
    <col min="3" max="3" width="26.85546875" customWidth="1"/>
    <col min="4" max="4" width="22.7109375" customWidth="1"/>
    <col min="5" max="5" width="17" customWidth="1"/>
    <col min="6" max="6" width="16.85546875" customWidth="1"/>
    <col min="7" max="7" width="21.28515625" customWidth="1"/>
    <col min="8" max="8" width="16.28515625" customWidth="1"/>
    <col min="9" max="9" width="18.140625" customWidth="1"/>
    <col min="10" max="10" width="16.28515625" customWidth="1"/>
  </cols>
  <sheetData>
    <row r="1" spans="1:10" ht="18.75" x14ac:dyDescent="0.25">
      <c r="A1" s="9" t="s">
        <v>4</v>
      </c>
    </row>
    <row r="3" spans="1:10" ht="56.25" x14ac:dyDescent="0.25">
      <c r="A3" s="17" t="s">
        <v>0</v>
      </c>
      <c r="B3" s="17" t="s">
        <v>56</v>
      </c>
      <c r="C3" s="17" t="s">
        <v>57</v>
      </c>
      <c r="D3" s="19" t="s">
        <v>5</v>
      </c>
      <c r="E3" s="17" t="s">
        <v>6</v>
      </c>
    </row>
    <row r="4" spans="1:10" ht="18.75" x14ac:dyDescent="0.3">
      <c r="A4" s="7" t="s">
        <v>37</v>
      </c>
      <c r="B4" s="11">
        <f>'Document 1'!F4</f>
        <v>500</v>
      </c>
      <c r="C4" s="11">
        <f>'Document 2'!D4</f>
        <v>420</v>
      </c>
      <c r="D4" s="11">
        <f>B4-C4</f>
        <v>80</v>
      </c>
      <c r="E4" s="12">
        <f>D4/C4</f>
        <v>0.19047619047619047</v>
      </c>
    </row>
    <row r="5" spans="1:10" ht="18.75" x14ac:dyDescent="0.3">
      <c r="A5" s="16" t="s">
        <v>38</v>
      </c>
      <c r="B5" s="20">
        <f>'Document 1'!F5</f>
        <v>654</v>
      </c>
      <c r="C5" s="20">
        <f>'Document 2'!D5</f>
        <v>530</v>
      </c>
      <c r="D5" s="20">
        <f t="shared" ref="D5:D9" si="0">B5-C5</f>
        <v>124</v>
      </c>
      <c r="E5" s="22">
        <f t="shared" ref="E5:E10" si="1">D5/C5</f>
        <v>0.2339622641509434</v>
      </c>
    </row>
    <row r="6" spans="1:10" ht="18.75" x14ac:dyDescent="0.3">
      <c r="A6" s="7" t="s">
        <v>39</v>
      </c>
      <c r="B6" s="11">
        <f>'Document 1'!F6</f>
        <v>242</v>
      </c>
      <c r="C6" s="11">
        <f>'Document 2'!D6</f>
        <v>215</v>
      </c>
      <c r="D6" s="11">
        <f t="shared" si="0"/>
        <v>27</v>
      </c>
      <c r="E6" s="12">
        <f t="shared" si="1"/>
        <v>0.12558139534883722</v>
      </c>
    </row>
    <row r="7" spans="1:10" ht="18.75" x14ac:dyDescent="0.3">
      <c r="A7" s="16" t="s">
        <v>40</v>
      </c>
      <c r="B7" s="20">
        <f>'Document 1'!F7</f>
        <v>305</v>
      </c>
      <c r="C7" s="20">
        <f>'Document 2'!D7</f>
        <v>260</v>
      </c>
      <c r="D7" s="20">
        <f t="shared" si="0"/>
        <v>45</v>
      </c>
      <c r="E7" s="22">
        <f t="shared" si="1"/>
        <v>0.17307692307692307</v>
      </c>
    </row>
    <row r="8" spans="1:10" ht="18.75" x14ac:dyDescent="0.3">
      <c r="A8" s="7" t="s">
        <v>58</v>
      </c>
      <c r="B8" s="11">
        <f>'Document 1'!F8</f>
        <v>420</v>
      </c>
      <c r="C8" s="11">
        <f>'Document 2'!D8</f>
        <v>270</v>
      </c>
      <c r="D8" s="11">
        <f t="shared" si="0"/>
        <v>150</v>
      </c>
      <c r="E8" s="12">
        <f t="shared" si="1"/>
        <v>0.55555555555555558</v>
      </c>
    </row>
    <row r="9" spans="1:10" ht="18.75" x14ac:dyDescent="0.3">
      <c r="A9" s="16" t="s">
        <v>59</v>
      </c>
      <c r="B9" s="20">
        <f>'Document 1'!F9</f>
        <v>340</v>
      </c>
      <c r="C9" s="20">
        <f>'Document 2'!D9</f>
        <v>202</v>
      </c>
      <c r="D9" s="20">
        <f t="shared" si="0"/>
        <v>138</v>
      </c>
      <c r="E9" s="22">
        <f t="shared" si="1"/>
        <v>0.68316831683168322</v>
      </c>
    </row>
    <row r="10" spans="1:10" s="1" customFormat="1" ht="18.75" x14ac:dyDescent="0.3">
      <c r="A10" s="14" t="s">
        <v>16</v>
      </c>
      <c r="B10" s="29">
        <f>SUM(B4:B9)</f>
        <v>2461</v>
      </c>
      <c r="C10" s="29">
        <f t="shared" ref="C10:D10" si="2">SUM(C4:C9)</f>
        <v>1897</v>
      </c>
      <c r="D10" s="29">
        <f t="shared" si="2"/>
        <v>564</v>
      </c>
      <c r="E10" s="35">
        <f t="shared" si="1"/>
        <v>0.29731154454401687</v>
      </c>
    </row>
    <row r="12" spans="1:10" ht="18.75" x14ac:dyDescent="0.3">
      <c r="A12" s="23" t="s">
        <v>11</v>
      </c>
    </row>
    <row r="14" spans="1:10" ht="56.25" x14ac:dyDescent="0.25">
      <c r="A14" s="17" t="s">
        <v>0</v>
      </c>
      <c r="B14" s="17" t="s">
        <v>18</v>
      </c>
      <c r="C14" s="17" t="s">
        <v>19</v>
      </c>
      <c r="D14" s="17" t="s">
        <v>20</v>
      </c>
      <c r="E14" s="17" t="s">
        <v>21</v>
      </c>
      <c r="F14" s="17" t="s">
        <v>22</v>
      </c>
      <c r="G14" s="17" t="s">
        <v>23</v>
      </c>
      <c r="H14" s="19" t="s">
        <v>24</v>
      </c>
      <c r="I14" s="17" t="s">
        <v>25</v>
      </c>
      <c r="J14" s="17" t="s">
        <v>26</v>
      </c>
    </row>
    <row r="15" spans="1:10" ht="18.75" x14ac:dyDescent="0.3">
      <c r="A15" s="7" t="s">
        <v>37</v>
      </c>
      <c r="B15" s="41">
        <f>('Document 1'!C4)/(1+'Document 1'!$B$12)</f>
        <v>12.641666666666667</v>
      </c>
      <c r="C15" s="43">
        <f>'Document 2'!C4/(1+'Document 1'!$B$12)</f>
        <v>13.166666666666668</v>
      </c>
      <c r="D15" s="41">
        <f>C15-B15</f>
        <v>0.52500000000000036</v>
      </c>
      <c r="E15" s="51">
        <f>'Document 1'!F4</f>
        <v>500</v>
      </c>
      <c r="F15" s="51">
        <f>'Document 2'!D4</f>
        <v>420</v>
      </c>
      <c r="G15" s="25">
        <f>B15*E15</f>
        <v>6320.8333333333339</v>
      </c>
      <c r="H15" s="27">
        <f>F15*C15</f>
        <v>5530.0000000000009</v>
      </c>
      <c r="I15" s="45">
        <f>G15-H15</f>
        <v>790.83333333333303</v>
      </c>
      <c r="J15" s="35">
        <f>I15/H15</f>
        <v>0.14300783604581066</v>
      </c>
    </row>
    <row r="16" spans="1:10" ht="18.75" x14ac:dyDescent="0.3">
      <c r="A16" s="16" t="s">
        <v>38</v>
      </c>
      <c r="B16" s="42">
        <f>('Document 1'!C5)/(1+'Document 1'!$B$12)</f>
        <v>14.3</v>
      </c>
      <c r="C16" s="44">
        <f>'Document 2'!C5/(1+'Document 1'!$B$12)</f>
        <v>15.500000000000002</v>
      </c>
      <c r="D16" s="42">
        <f t="shared" ref="D16:D20" si="3">C16-B16</f>
        <v>1.2000000000000011</v>
      </c>
      <c r="E16" s="52">
        <f>'Document 1'!F5</f>
        <v>654</v>
      </c>
      <c r="F16" s="52">
        <f>'Document 2'!D5</f>
        <v>530</v>
      </c>
      <c r="G16" s="26">
        <f t="shared" ref="G16:G20" si="4">B16*E16</f>
        <v>9352.2000000000007</v>
      </c>
      <c r="H16" s="28">
        <f t="shared" ref="H16:H20" si="5">F16*C16</f>
        <v>8215.0000000000018</v>
      </c>
      <c r="I16" s="47">
        <f t="shared" ref="I16:I20" si="6">G16-H16</f>
        <v>1137.1999999999989</v>
      </c>
      <c r="J16" s="54">
        <f t="shared" ref="J16:J21" si="7">I16/H16</f>
        <v>0.13842970176506375</v>
      </c>
    </row>
    <row r="17" spans="1:10" ht="18.75" x14ac:dyDescent="0.3">
      <c r="A17" s="7" t="s">
        <v>39</v>
      </c>
      <c r="B17" s="41">
        <f>('Document 1'!C6)/(1+'Document 1'!$B$12)</f>
        <v>19.8</v>
      </c>
      <c r="C17" s="43">
        <f>'Document 2'!C6/(1+'Document 1'!$B$12)</f>
        <v>22</v>
      </c>
      <c r="D17" s="41">
        <f t="shared" si="3"/>
        <v>2.1999999999999993</v>
      </c>
      <c r="E17" s="51">
        <f>'Document 1'!F6</f>
        <v>242</v>
      </c>
      <c r="F17" s="51">
        <f>'Document 2'!D6</f>
        <v>215</v>
      </c>
      <c r="G17" s="25">
        <f t="shared" si="4"/>
        <v>4791.6000000000004</v>
      </c>
      <c r="H17" s="27">
        <f t="shared" si="5"/>
        <v>4730</v>
      </c>
      <c r="I17" s="45">
        <f t="shared" si="6"/>
        <v>61.600000000000364</v>
      </c>
      <c r="J17" s="35">
        <f t="shared" si="7"/>
        <v>1.3023255813953565E-2</v>
      </c>
    </row>
    <row r="18" spans="1:10" ht="18.75" x14ac:dyDescent="0.3">
      <c r="A18" s="16" t="s">
        <v>40</v>
      </c>
      <c r="B18" s="42">
        <f>('Document 1'!C7)/(1+'Document 1'!$B$12)</f>
        <v>26.1</v>
      </c>
      <c r="C18" s="44">
        <f>'Document 2'!C7/(1+'Document 1'!$B$12)</f>
        <v>29</v>
      </c>
      <c r="D18" s="42">
        <f t="shared" si="3"/>
        <v>2.8999999999999986</v>
      </c>
      <c r="E18" s="52">
        <f>'Document 1'!F7</f>
        <v>305</v>
      </c>
      <c r="F18" s="52">
        <f>'Document 2'!D7</f>
        <v>260</v>
      </c>
      <c r="G18" s="26">
        <f t="shared" si="4"/>
        <v>7960.5</v>
      </c>
      <c r="H18" s="28">
        <f t="shared" si="5"/>
        <v>7540</v>
      </c>
      <c r="I18" s="47">
        <f t="shared" si="6"/>
        <v>420.5</v>
      </c>
      <c r="J18" s="54">
        <f t="shared" si="7"/>
        <v>5.5769230769230772E-2</v>
      </c>
    </row>
    <row r="19" spans="1:10" ht="18.75" x14ac:dyDescent="0.3">
      <c r="A19" s="7" t="s">
        <v>58</v>
      </c>
      <c r="B19" s="41">
        <f>('Document 1'!C8)/(1+'Document 1'!$B$12)</f>
        <v>46.416666666666671</v>
      </c>
      <c r="C19" s="43">
        <f>'Document 2'!C8/(1+'Document 1'!$B$12)</f>
        <v>58.020833333333336</v>
      </c>
      <c r="D19" s="41">
        <f t="shared" si="3"/>
        <v>11.604166666666664</v>
      </c>
      <c r="E19" s="51">
        <f>'Document 1'!F8</f>
        <v>420</v>
      </c>
      <c r="F19" s="51">
        <f>'Document 2'!D8</f>
        <v>270</v>
      </c>
      <c r="G19" s="25">
        <f t="shared" si="4"/>
        <v>19495.000000000004</v>
      </c>
      <c r="H19" s="27">
        <f t="shared" si="5"/>
        <v>15665.625</v>
      </c>
      <c r="I19" s="45">
        <f t="shared" si="6"/>
        <v>3829.3750000000036</v>
      </c>
      <c r="J19" s="35">
        <f t="shared" si="7"/>
        <v>0.24444444444444469</v>
      </c>
    </row>
    <row r="20" spans="1:10" ht="18.75" x14ac:dyDescent="0.3">
      <c r="A20" s="16" t="s">
        <v>59</v>
      </c>
      <c r="B20" s="42">
        <f>('Document 1'!C9)/(1+'Document 1'!$B$12)</f>
        <v>53.666666666666671</v>
      </c>
      <c r="C20" s="44">
        <f>'Document 2'!C9/(1+'Document 1'!$B$12)</f>
        <v>67.083333333333343</v>
      </c>
      <c r="D20" s="42">
        <f t="shared" si="3"/>
        <v>13.416666666666671</v>
      </c>
      <c r="E20" s="52">
        <f>'Document 1'!F9</f>
        <v>340</v>
      </c>
      <c r="F20" s="52">
        <f>'Document 2'!D9</f>
        <v>202</v>
      </c>
      <c r="G20" s="26">
        <f t="shared" si="4"/>
        <v>18246.666666666668</v>
      </c>
      <c r="H20" s="28">
        <f t="shared" si="5"/>
        <v>13550.833333333336</v>
      </c>
      <c r="I20" s="47">
        <f t="shared" si="6"/>
        <v>4695.8333333333321</v>
      </c>
      <c r="J20" s="54">
        <f t="shared" si="7"/>
        <v>0.3465346534653464</v>
      </c>
    </row>
    <row r="21" spans="1:10" s="1" customFormat="1" ht="18.75" x14ac:dyDescent="0.3">
      <c r="A21" s="14" t="s">
        <v>16</v>
      </c>
      <c r="B21" s="48"/>
      <c r="C21" s="49"/>
      <c r="D21" s="50"/>
      <c r="E21" s="53">
        <f>SUM(E15:E20)</f>
        <v>2461</v>
      </c>
      <c r="F21" s="53">
        <f>SUM(F15:F20)</f>
        <v>1897</v>
      </c>
      <c r="G21" s="46">
        <f t="shared" ref="G21:H21" si="8">SUM(G15:G20)</f>
        <v>66166.8</v>
      </c>
      <c r="H21" s="46">
        <f t="shared" si="8"/>
        <v>55231.458333333336</v>
      </c>
      <c r="I21" s="46">
        <f>SUM(I15:I20)</f>
        <v>10935.341666666667</v>
      </c>
      <c r="J21" s="35">
        <f t="shared" si="7"/>
        <v>0.19799118105246483</v>
      </c>
    </row>
    <row r="22" spans="1:10" ht="18.75" x14ac:dyDescent="0.25">
      <c r="A22" s="33"/>
      <c r="B22" s="34"/>
      <c r="C22" s="34"/>
      <c r="D22" s="34"/>
      <c r="E22" s="34"/>
    </row>
    <row r="23" spans="1:10" ht="18.75" x14ac:dyDescent="0.25">
      <c r="A23" s="9" t="s">
        <v>12</v>
      </c>
      <c r="B23" s="9"/>
      <c r="C23" s="9"/>
    </row>
    <row r="25" spans="1:10" ht="23.25" x14ac:dyDescent="0.35">
      <c r="B25" s="71" t="s">
        <v>27</v>
      </c>
      <c r="C25" s="72"/>
      <c r="D25" s="72"/>
      <c r="E25" s="72"/>
      <c r="F25" s="72"/>
      <c r="G25" s="73"/>
    </row>
    <row r="26" spans="1:10" ht="37.5" x14ac:dyDescent="0.25">
      <c r="A26" s="17" t="s">
        <v>0</v>
      </c>
      <c r="B26" s="17" t="s">
        <v>13</v>
      </c>
      <c r="C26" s="17" t="s">
        <v>14</v>
      </c>
      <c r="D26" s="19" t="s">
        <v>15</v>
      </c>
      <c r="E26" s="17" t="s">
        <v>6</v>
      </c>
      <c r="F26" s="19" t="s">
        <v>17</v>
      </c>
      <c r="G26" s="19" t="s">
        <v>29</v>
      </c>
    </row>
    <row r="27" spans="1:10" ht="18.75" x14ac:dyDescent="0.3">
      <c r="A27" s="7" t="s">
        <v>37</v>
      </c>
      <c r="B27" s="25"/>
      <c r="C27" s="25"/>
      <c r="D27" s="31"/>
      <c r="E27" s="12"/>
      <c r="F27" s="10"/>
      <c r="G27" s="37"/>
    </row>
    <row r="28" spans="1:10" ht="18.75" x14ac:dyDescent="0.3">
      <c r="A28" s="16" t="s">
        <v>38</v>
      </c>
      <c r="B28" s="26"/>
      <c r="C28" s="26"/>
      <c r="D28" s="32"/>
      <c r="E28" s="22"/>
      <c r="F28" s="21"/>
      <c r="G28" s="38"/>
    </row>
    <row r="29" spans="1:10" ht="18.75" x14ac:dyDescent="0.3">
      <c r="A29" s="7" t="s">
        <v>39</v>
      </c>
      <c r="B29" s="25"/>
      <c r="C29" s="25"/>
      <c r="D29" s="31"/>
      <c r="E29" s="12"/>
      <c r="F29" s="10"/>
      <c r="G29" s="37"/>
    </row>
    <row r="30" spans="1:10" ht="18.75" x14ac:dyDescent="0.3">
      <c r="A30" s="16" t="s">
        <v>40</v>
      </c>
      <c r="B30" s="26"/>
      <c r="C30" s="26"/>
      <c r="D30" s="32"/>
      <c r="E30" s="22"/>
      <c r="F30" s="21"/>
      <c r="G30" s="38"/>
    </row>
    <row r="31" spans="1:10" ht="18.75" x14ac:dyDescent="0.3">
      <c r="A31" s="7" t="s">
        <v>58</v>
      </c>
      <c r="B31" s="25"/>
      <c r="C31" s="25"/>
      <c r="D31" s="31"/>
      <c r="E31" s="12"/>
      <c r="F31" s="10"/>
      <c r="G31" s="37"/>
    </row>
    <row r="32" spans="1:10" ht="18.75" x14ac:dyDescent="0.3">
      <c r="A32" s="16" t="s">
        <v>59</v>
      </c>
      <c r="B32" s="26"/>
      <c r="C32" s="26"/>
      <c r="D32" s="32"/>
      <c r="E32" s="22"/>
      <c r="F32" s="21"/>
      <c r="G32" s="38"/>
    </row>
    <row r="33" spans="1:7" s="1" customFormat="1" ht="18.75" x14ac:dyDescent="0.3">
      <c r="A33" s="14" t="s">
        <v>16</v>
      </c>
      <c r="B33" s="39"/>
      <c r="C33" s="40"/>
      <c r="D33" s="40"/>
      <c r="E33" s="40"/>
      <c r="F33" s="65"/>
      <c r="G33" s="36"/>
    </row>
    <row r="35" spans="1:7" ht="23.25" x14ac:dyDescent="0.35">
      <c r="B35" s="71" t="s">
        <v>28</v>
      </c>
      <c r="C35" s="72"/>
      <c r="D35" s="72"/>
      <c r="E35" s="72"/>
      <c r="F35" s="72"/>
      <c r="G35" s="73"/>
    </row>
    <row r="36" spans="1:7" ht="37.5" x14ac:dyDescent="0.25">
      <c r="A36" s="17" t="s">
        <v>0</v>
      </c>
      <c r="B36" s="17" t="s">
        <v>13</v>
      </c>
      <c r="C36" s="17" t="s">
        <v>14</v>
      </c>
      <c r="D36" s="19" t="s">
        <v>15</v>
      </c>
      <c r="E36" s="17" t="s">
        <v>6</v>
      </c>
      <c r="F36" s="19" t="s">
        <v>17</v>
      </c>
      <c r="G36" s="19" t="s">
        <v>30</v>
      </c>
    </row>
    <row r="37" spans="1:7" ht="18.75" x14ac:dyDescent="0.3">
      <c r="A37" s="7" t="s">
        <v>37</v>
      </c>
      <c r="B37" s="25"/>
      <c r="C37" s="25"/>
      <c r="D37" s="31"/>
      <c r="E37" s="12"/>
      <c r="F37" s="10"/>
      <c r="G37" s="37"/>
    </row>
    <row r="38" spans="1:7" ht="18.75" x14ac:dyDescent="0.3">
      <c r="A38" s="16" t="s">
        <v>38</v>
      </c>
      <c r="B38" s="26"/>
      <c r="C38" s="26"/>
      <c r="D38" s="32"/>
      <c r="E38" s="22"/>
      <c r="F38" s="21"/>
      <c r="G38" s="38"/>
    </row>
    <row r="39" spans="1:7" ht="18.75" x14ac:dyDescent="0.3">
      <c r="A39" s="7" t="s">
        <v>39</v>
      </c>
      <c r="B39" s="25"/>
      <c r="C39" s="25"/>
      <c r="D39" s="31"/>
      <c r="E39" s="12"/>
      <c r="F39" s="10"/>
      <c r="G39" s="37"/>
    </row>
    <row r="40" spans="1:7" ht="18.75" x14ac:dyDescent="0.3">
      <c r="A40" s="16" t="s">
        <v>40</v>
      </c>
      <c r="B40" s="26"/>
      <c r="C40" s="26"/>
      <c r="D40" s="32"/>
      <c r="E40" s="22"/>
      <c r="F40" s="21"/>
      <c r="G40" s="38"/>
    </row>
    <row r="41" spans="1:7" ht="18.75" x14ac:dyDescent="0.3">
      <c r="A41" s="7" t="s">
        <v>58</v>
      </c>
      <c r="B41" s="25"/>
      <c r="C41" s="25"/>
      <c r="D41" s="31"/>
      <c r="E41" s="12"/>
      <c r="F41" s="10"/>
      <c r="G41" s="37"/>
    </row>
    <row r="42" spans="1:7" ht="18.75" x14ac:dyDescent="0.3">
      <c r="A42" s="16" t="s">
        <v>59</v>
      </c>
      <c r="B42" s="26"/>
      <c r="C42" s="26"/>
      <c r="D42" s="32"/>
      <c r="E42" s="22"/>
      <c r="F42" s="21"/>
      <c r="G42" s="38"/>
    </row>
    <row r="43" spans="1:7" ht="18.75" x14ac:dyDescent="0.3">
      <c r="A43" s="14" t="s">
        <v>16</v>
      </c>
      <c r="B43" s="39"/>
      <c r="C43" s="40"/>
      <c r="D43" s="40"/>
      <c r="E43" s="40"/>
      <c r="F43" s="65"/>
      <c r="G43" s="36"/>
    </row>
    <row r="44" spans="1:7" ht="18.75" x14ac:dyDescent="0.3">
      <c r="A44" s="55"/>
      <c r="B44" s="56"/>
      <c r="C44" s="56"/>
      <c r="D44" s="56"/>
      <c r="E44" s="56"/>
      <c r="F44" s="56"/>
      <c r="G44" s="56"/>
    </row>
    <row r="45" spans="1:7" ht="37.5" x14ac:dyDescent="0.3">
      <c r="A45" s="17" t="s">
        <v>0</v>
      </c>
      <c r="B45" s="57" t="str">
        <f>G26</f>
        <v>Marge totale promotionnelle</v>
      </c>
      <c r="C45" s="57" t="str">
        <f>G36</f>
        <v>Marge totale hors promotion</v>
      </c>
      <c r="D45" s="17" t="s">
        <v>31</v>
      </c>
      <c r="E45" s="17" t="s">
        <v>6</v>
      </c>
    </row>
    <row r="46" spans="1:7" ht="18.75" x14ac:dyDescent="0.3">
      <c r="A46" s="7" t="s">
        <v>37</v>
      </c>
      <c r="B46" s="31"/>
      <c r="C46" s="31"/>
      <c r="D46" s="37"/>
      <c r="E46" s="35"/>
    </row>
    <row r="47" spans="1:7" ht="18.75" x14ac:dyDescent="0.3">
      <c r="A47" s="16" t="s">
        <v>38</v>
      </c>
      <c r="B47" s="32"/>
      <c r="C47" s="32"/>
      <c r="D47" s="38"/>
      <c r="E47" s="54"/>
    </row>
    <row r="48" spans="1:7" ht="18.75" x14ac:dyDescent="0.3">
      <c r="A48" s="7" t="s">
        <v>39</v>
      </c>
      <c r="B48" s="31"/>
      <c r="C48" s="31"/>
      <c r="D48" s="37"/>
      <c r="E48" s="35"/>
    </row>
    <row r="49" spans="1:5" ht="18.75" x14ac:dyDescent="0.3">
      <c r="A49" s="16" t="s">
        <v>40</v>
      </c>
      <c r="B49" s="32"/>
      <c r="C49" s="32"/>
      <c r="D49" s="38"/>
      <c r="E49" s="54"/>
    </row>
    <row r="50" spans="1:5" ht="18.75" x14ac:dyDescent="0.3">
      <c r="A50" s="7" t="s">
        <v>58</v>
      </c>
      <c r="B50" s="31"/>
      <c r="C50" s="31"/>
      <c r="D50" s="37"/>
      <c r="E50" s="35"/>
    </row>
    <row r="51" spans="1:5" ht="18.75" x14ac:dyDescent="0.3">
      <c r="A51" s="16" t="s">
        <v>59</v>
      </c>
      <c r="B51" s="32"/>
      <c r="C51" s="32"/>
      <c r="D51" s="38"/>
      <c r="E51" s="54"/>
    </row>
    <row r="52" spans="1:5" s="3" customFormat="1" ht="24.95" customHeight="1" x14ac:dyDescent="0.25">
      <c r="B52" s="68"/>
      <c r="C52" s="68"/>
      <c r="D52" s="69"/>
      <c r="E52" s="70"/>
    </row>
  </sheetData>
  <mergeCells count="2">
    <mergeCell ref="B25:G25"/>
    <mergeCell ref="B35:G35"/>
  </mergeCells>
  <conditionalFormatting sqref="D4:D9">
    <cfRule type="cellIs" dxfId="8" priority="4" operator="lessThan">
      <formula>0</formula>
    </cfRule>
  </conditionalFormatting>
  <conditionalFormatting sqref="H15:H20 D4:D9">
    <cfRule type="cellIs" dxfId="7" priority="3" operator="lessThan">
      <formula>0</formula>
    </cfRule>
  </conditionalFormatting>
  <conditionalFormatting sqref="D27:D32">
    <cfRule type="cellIs" dxfId="6" priority="2" operator="lessThan">
      <formula>0</formula>
    </cfRule>
  </conditionalFormatting>
  <conditionalFormatting sqref="D37:D42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G5" sqref="G5"/>
    </sheetView>
  </sheetViews>
  <sheetFormatPr baseColWidth="10" defaultRowHeight="15" x14ac:dyDescent="0.25"/>
  <cols>
    <col min="1" max="1" width="35.7109375" customWidth="1"/>
    <col min="2" max="2" width="14.85546875" customWidth="1"/>
    <col min="3" max="3" width="23.85546875" customWidth="1"/>
    <col min="4" max="4" width="22.7109375" customWidth="1"/>
    <col min="5" max="5" width="21.140625" customWidth="1"/>
  </cols>
  <sheetData>
    <row r="1" spans="1:5" ht="18.75" x14ac:dyDescent="0.3">
      <c r="A1" s="23" t="s">
        <v>32</v>
      </c>
    </row>
    <row r="3" spans="1:5" s="59" customFormat="1" ht="37.5" x14ac:dyDescent="0.25">
      <c r="A3" s="58" t="str">
        <f>'Document 1'!A3</f>
        <v>Produit</v>
      </c>
      <c r="B3" s="62" t="s">
        <v>33</v>
      </c>
      <c r="C3" s="62" t="s">
        <v>34</v>
      </c>
      <c r="D3" s="62" t="s">
        <v>35</v>
      </c>
      <c r="E3" s="62" t="s">
        <v>36</v>
      </c>
    </row>
    <row r="4" spans="1:5" ht="24.95" customHeight="1" x14ac:dyDescent="0.3">
      <c r="A4" s="7" t="s">
        <v>37</v>
      </c>
      <c r="B4" s="60"/>
      <c r="C4" s="60"/>
      <c r="D4" s="61"/>
      <c r="E4" s="61"/>
    </row>
    <row r="5" spans="1:5" ht="24.95" customHeight="1" x14ac:dyDescent="0.3">
      <c r="A5" s="16" t="s">
        <v>38</v>
      </c>
      <c r="B5" s="63"/>
      <c r="C5" s="63"/>
      <c r="D5" s="64"/>
      <c r="E5" s="64"/>
    </row>
    <row r="6" spans="1:5" ht="24.95" customHeight="1" x14ac:dyDescent="0.3">
      <c r="A6" s="7" t="s">
        <v>39</v>
      </c>
      <c r="B6" s="60"/>
      <c r="C6" s="60"/>
      <c r="D6" s="61"/>
      <c r="E6" s="61"/>
    </row>
    <row r="7" spans="1:5" ht="24.95" customHeight="1" x14ac:dyDescent="0.3">
      <c r="A7" s="16" t="s">
        <v>40</v>
      </c>
      <c r="B7" s="63"/>
      <c r="C7" s="63"/>
      <c r="D7" s="64"/>
      <c r="E7" s="64"/>
    </row>
    <row r="8" spans="1:5" ht="24.95" customHeight="1" x14ac:dyDescent="0.3">
      <c r="A8" s="7" t="s">
        <v>58</v>
      </c>
      <c r="B8" s="60"/>
      <c r="C8" s="60"/>
      <c r="D8" s="61"/>
      <c r="E8" s="61"/>
    </row>
    <row r="9" spans="1:5" ht="24.95" customHeight="1" x14ac:dyDescent="0.3">
      <c r="A9" s="16" t="s">
        <v>59</v>
      </c>
      <c r="B9" s="63"/>
      <c r="C9" s="63"/>
      <c r="D9" s="64"/>
      <c r="E9" s="64"/>
    </row>
    <row r="10" spans="1:5" s="3" customFormat="1" ht="24.95" customHeight="1" x14ac:dyDescent="0.25">
      <c r="C10" s="66"/>
      <c r="D10" s="67"/>
      <c r="E1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Document 1</vt:lpstr>
      <vt:lpstr>Document 2</vt:lpstr>
      <vt:lpstr>Ecarts  - question 1</vt:lpstr>
      <vt:lpstr>Ecarts  - question 2</vt:lpstr>
      <vt:lpstr>Synthèse - question 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FORGES PHILIPPE</dc:creator>
  <cp:lastModifiedBy>FORGES PHILIPPE</cp:lastModifiedBy>
  <dcterms:created xsi:type="dcterms:W3CDTF">2018-12-30T12:09:12Z</dcterms:created>
  <dcterms:modified xsi:type="dcterms:W3CDTF">2018-12-30T19:03:42Z</dcterms:modified>
</cp:coreProperties>
</file>