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116" windowHeight="9552"/>
  </bookViews>
  <sheets>
    <sheet name="Base de données" sheetId="4" r:id="rId1"/>
    <sheet name="Indicateur commercial" sheetId="1" r:id="rId2"/>
    <sheet name="Indicateur organisationnel" sheetId="5" r:id="rId3"/>
    <sheet name="Indicateur financier" sheetId="2" r:id="rId4"/>
  </sheets>
  <calcPr calcId="145621"/>
</workbook>
</file>

<file path=xl/calcChain.xml><?xml version="1.0" encoding="utf-8"?>
<calcChain xmlns="http://schemas.openxmlformats.org/spreadsheetml/2006/main">
  <c r="F28" i="4" l="1"/>
  <c r="E28" i="4"/>
  <c r="C28" i="4"/>
  <c r="B28" i="4"/>
  <c r="C23" i="4"/>
  <c r="B23" i="4"/>
  <c r="F23" i="4"/>
  <c r="E23" i="4"/>
  <c r="F15" i="4"/>
  <c r="E15" i="4"/>
  <c r="F10" i="4"/>
  <c r="E10" i="4"/>
  <c r="C16" i="4"/>
  <c r="B16" i="4"/>
  <c r="F16" i="4" l="1"/>
  <c r="E16" i="4"/>
  <c r="E31" i="4" s="1"/>
  <c r="F31" i="4" l="1"/>
  <c r="C30" i="4"/>
  <c r="C31" i="4" s="1"/>
  <c r="B30" i="4"/>
  <c r="B31" i="4" s="1"/>
  <c r="B32" i="4" s="1"/>
  <c r="B33" i="4" s="1"/>
  <c r="C32" i="4" l="1"/>
  <c r="C33" i="4" s="1"/>
  <c r="E32" i="4"/>
  <c r="E33" i="4" s="1"/>
  <c r="F32" i="4"/>
  <c r="F33" i="4" s="1"/>
</calcChain>
</file>

<file path=xl/comments1.xml><?xml version="1.0" encoding="utf-8"?>
<comments xmlns="http://schemas.openxmlformats.org/spreadsheetml/2006/main">
  <authors>
    <author>Philippe FORGES</author>
  </authors>
  <commentList>
    <comment ref="I3" authorId="0">
      <text>
        <r>
          <rPr>
            <b/>
            <sz val="9"/>
            <color indexed="81"/>
            <rFont val="Tahoma"/>
            <family val="2"/>
          </rPr>
          <t>Saisir le besoin en fonds de roulement de l'exercice N</t>
        </r>
      </text>
    </comment>
  </commentList>
</comments>
</file>

<file path=xl/sharedStrings.xml><?xml version="1.0" encoding="utf-8"?>
<sst xmlns="http://schemas.openxmlformats.org/spreadsheetml/2006/main" count="102" uniqueCount="77">
  <si>
    <t>Charges</t>
  </si>
  <si>
    <t xml:space="preserve"> N </t>
  </si>
  <si>
    <t xml:space="preserve"> N-1 </t>
  </si>
  <si>
    <t>Produits</t>
  </si>
  <si>
    <t>Charges d’exploitation</t>
  </si>
  <si>
    <t>Produits d’exploitation</t>
  </si>
  <si>
    <t>Achats d’approvisionnements</t>
  </si>
  <si>
    <t>Ventes de marchandises</t>
  </si>
  <si>
    <t>Variation de stocks d’approvisionnements</t>
  </si>
  <si>
    <t>Production vendue</t>
  </si>
  <si>
    <t>Autres achats et charges externes</t>
  </si>
  <si>
    <t>Impôts, taxes et versements assimilés</t>
  </si>
  <si>
    <t>Salaires et traitements</t>
  </si>
  <si>
    <t>Charges sociales</t>
  </si>
  <si>
    <t>Dotations aux amort. et dépréciations</t>
  </si>
  <si>
    <t>Sous-total A – montant du CA</t>
  </si>
  <si>
    <t>-    Sur immobilisations</t>
  </si>
  <si>
    <t>Production stockée</t>
  </si>
  <si>
    <t>-    Sur actif circulant</t>
  </si>
  <si>
    <t>Production immobilisée</t>
  </si>
  <si>
    <t>Autres charges</t>
  </si>
  <si>
    <t>Subventions d’exploitation</t>
  </si>
  <si>
    <t>Autres produits</t>
  </si>
  <si>
    <t>Sous-total B</t>
  </si>
  <si>
    <t>TOTAL 1</t>
  </si>
  <si>
    <t>TOTAL 1 (A + B)</t>
  </si>
  <si>
    <t>Charges financières</t>
  </si>
  <si>
    <t>Produits financiers</t>
  </si>
  <si>
    <t>Dotations aux amort., dépréc. et prov.</t>
  </si>
  <si>
    <t>De participations</t>
  </si>
  <si>
    <t>Intérêts et charges assimilées</t>
  </si>
  <si>
    <t>D’autres VMP et créances de l’actif</t>
  </si>
  <si>
    <t>Charges nettes sur cession de VMP</t>
  </si>
  <si>
    <t>Autres intérêts et produits assimilés</t>
  </si>
  <si>
    <t>Rep. sur dépréciations et provisions</t>
  </si>
  <si>
    <t>Produits nets sur cessions de VMP</t>
  </si>
  <si>
    <t>TOTAL 2</t>
  </si>
  <si>
    <t>Charges exceptionnelles</t>
  </si>
  <si>
    <t>Produits exceptionnels</t>
  </si>
  <si>
    <t>Sur opérations de gestion</t>
  </si>
  <si>
    <t>Sur opérations en capital</t>
  </si>
  <si>
    <t>TOTAL 3</t>
  </si>
  <si>
    <t>Participation des salariés aux résultats</t>
  </si>
  <si>
    <t>Impôt sur les bénéfices</t>
  </si>
  <si>
    <t>TOTAL GENERAL</t>
  </si>
  <si>
    <t>Solde créditeur = bénéfice</t>
  </si>
  <si>
    <t>Solde débiteur = perte</t>
  </si>
  <si>
    <t>Evolution du CA</t>
  </si>
  <si>
    <t xml:space="preserve">Ratio : </t>
  </si>
  <si>
    <t>Données de situation 1</t>
  </si>
  <si>
    <t>Données de situation 5</t>
  </si>
  <si>
    <t xml:space="preserve">Indicateurs </t>
  </si>
  <si>
    <t>N-1</t>
  </si>
  <si>
    <t>N</t>
  </si>
  <si>
    <t>Besoin en fonds de roulement</t>
  </si>
  <si>
    <t>Trésorerie nette</t>
  </si>
  <si>
    <t>Capacité d’autofinancement</t>
  </si>
  <si>
    <t>Délai de règlement des clients</t>
  </si>
  <si>
    <t>Délai de règlement des fournisseurs</t>
  </si>
  <si>
    <t>Nombre de contacts captés</t>
  </si>
  <si>
    <t>Nombre de devis acceptés</t>
  </si>
  <si>
    <t>Nombre de jours de formation</t>
  </si>
  <si>
    <t>Panier moyen</t>
  </si>
  <si>
    <t>Données de situation 6</t>
  </si>
  <si>
    <t>Nombre de formateurs permanents</t>
  </si>
  <si>
    <t>Nombre de jours de travail, congés payés non compris par salarié</t>
  </si>
  <si>
    <t>Nombre de formateurs occasionnels</t>
  </si>
  <si>
    <t>Nombre de jours d’arrêt de travail pour l’ensemble des salariés</t>
  </si>
  <si>
    <t>CAF</t>
  </si>
  <si>
    <t>BFR</t>
  </si>
  <si>
    <r>
      <rPr>
        <b/>
        <u/>
        <sz val="14"/>
        <color theme="1"/>
        <rFont val="Calibri"/>
        <family val="2"/>
        <scheme val="minor"/>
      </rPr>
      <t>Taux d’évolution</t>
    </r>
    <r>
      <rPr>
        <b/>
        <sz val="14"/>
        <color theme="1"/>
        <rFont val="Calibri"/>
        <family val="2"/>
        <scheme val="minor"/>
      </rPr>
      <t xml:space="preserve"> :</t>
    </r>
  </si>
  <si>
    <t>Créance clients</t>
  </si>
  <si>
    <t>Dettes fournisseurs</t>
  </si>
  <si>
    <r>
      <rPr>
        <b/>
        <u/>
        <sz val="14"/>
        <color theme="1"/>
        <rFont val="Calibri"/>
        <family val="2"/>
        <scheme val="minor"/>
      </rPr>
      <t>Délai</t>
    </r>
    <r>
      <rPr>
        <b/>
        <sz val="14"/>
        <color theme="1"/>
        <rFont val="Calibri"/>
        <family val="2"/>
        <scheme val="minor"/>
      </rPr>
      <t xml:space="preserve"> :</t>
    </r>
  </si>
  <si>
    <r>
      <rPr>
        <b/>
        <u/>
        <sz val="14"/>
        <color theme="1"/>
        <rFont val="Calibri"/>
        <family val="2"/>
        <scheme val="minor"/>
      </rPr>
      <t>Taux de salariés permanents</t>
    </r>
    <r>
      <rPr>
        <b/>
        <sz val="14"/>
        <color theme="1"/>
        <rFont val="Calibri"/>
        <family val="2"/>
        <scheme val="minor"/>
      </rPr>
      <t xml:space="preserve"> :</t>
    </r>
  </si>
  <si>
    <r>
      <rPr>
        <b/>
        <u/>
        <sz val="14"/>
        <color theme="1"/>
        <rFont val="Calibri"/>
        <family val="2"/>
        <scheme val="minor"/>
      </rPr>
      <t>Taux d’absentéisme</t>
    </r>
    <r>
      <rPr>
        <b/>
        <sz val="14"/>
        <color theme="1"/>
        <rFont val="Calibri"/>
        <family val="2"/>
        <scheme val="minor"/>
      </rPr>
      <t xml:space="preserve"> :</t>
    </r>
  </si>
  <si>
    <t>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</si>
</sst>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&quot;€&quot;_-;\-* #,##0\ &quot;€&quot;_-;_-* &quot;-&quot;??\ &quot;€&quot;_-;_-@_-"/>
    <numFmt numFmtId="165" formatCode="0&quot; jours&quot;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2F549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6EED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3" fontId="6" fillId="0" borderId="4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2" borderId="2" xfId="0" applyFont="1" applyFill="1" applyBorder="1" applyAlignment="1">
      <alignment horizontal="justify" vertical="center" wrapText="1"/>
    </xf>
    <xf numFmtId="3" fontId="7" fillId="2" borderId="7" xfId="0" applyNumberFormat="1" applyFont="1" applyFill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justify" vertical="center" wrapText="1"/>
    </xf>
    <xf numFmtId="3" fontId="6" fillId="0" borderId="7" xfId="0" applyNumberFormat="1" applyFont="1" applyBorder="1" applyAlignment="1">
      <alignment horizontal="right" vertical="center" wrapText="1"/>
    </xf>
    <xf numFmtId="0" fontId="7" fillId="2" borderId="7" xfId="0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0" fontId="12" fillId="4" borderId="10" xfId="0" applyFont="1" applyFill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right" vertical="center" wrapText="1"/>
    </xf>
    <xf numFmtId="0" fontId="13" fillId="0" borderId="10" xfId="0" applyFont="1" applyBorder="1" applyAlignment="1">
      <alignment vertical="center" wrapText="1"/>
    </xf>
    <xf numFmtId="0" fontId="12" fillId="4" borderId="10" xfId="0" applyFont="1" applyFill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164" fontId="12" fillId="4" borderId="10" xfId="2" applyNumberFormat="1" applyFont="1" applyFill="1" applyBorder="1" applyAlignment="1">
      <alignment horizontal="right" vertical="center" wrapText="1"/>
    </xf>
    <xf numFmtId="164" fontId="12" fillId="0" borderId="10" xfId="2" applyNumberFormat="1" applyFont="1" applyBorder="1" applyAlignment="1">
      <alignment horizontal="right" vertical="center" wrapText="1"/>
    </xf>
    <xf numFmtId="165" fontId="12" fillId="0" borderId="10" xfId="0" applyNumberFormat="1" applyFont="1" applyBorder="1" applyAlignment="1">
      <alignment horizontal="right" vertical="center" wrapText="1"/>
    </xf>
    <xf numFmtId="165" fontId="12" fillId="4" borderId="10" xfId="0" applyNumberFormat="1" applyFont="1" applyFill="1" applyBorder="1" applyAlignment="1">
      <alignment horizontal="right" vertical="center" wrapText="1"/>
    </xf>
    <xf numFmtId="10" fontId="11" fillId="3" borderId="10" xfId="3" applyNumberFormat="1" applyFont="1" applyFill="1" applyBorder="1" applyAlignment="1">
      <alignment horizontal="center" vertical="center"/>
    </xf>
    <xf numFmtId="10" fontId="10" fillId="0" borderId="0" xfId="3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43" fontId="11" fillId="3" borderId="10" xfId="1" applyFont="1" applyFill="1" applyBorder="1" applyAlignment="1">
      <alignment vertical="center"/>
    </xf>
    <xf numFmtId="164" fontId="11" fillId="3" borderId="10" xfId="2" applyNumberFormat="1" applyFont="1" applyFill="1" applyBorder="1" applyAlignment="1">
      <alignment vertical="center"/>
    </xf>
    <xf numFmtId="0" fontId="14" fillId="4" borderId="10" xfId="0" applyFont="1" applyFill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justify" vertical="center"/>
    </xf>
    <xf numFmtId="0" fontId="10" fillId="0" borderId="0" xfId="0" applyFont="1" applyAlignment="1">
      <alignment vertical="center"/>
    </xf>
    <xf numFmtId="9" fontId="11" fillId="3" borderId="0" xfId="3" applyFont="1" applyFill="1" applyAlignment="1">
      <alignment horizontal="center" vertical="center"/>
    </xf>
    <xf numFmtId="10" fontId="11" fillId="3" borderId="0" xfId="3" applyNumberFormat="1" applyFont="1" applyFill="1" applyAlignment="1">
      <alignment horizontal="center" vertical="center"/>
    </xf>
    <xf numFmtId="165" fontId="11" fillId="3" borderId="0" xfId="0" applyNumberFormat="1" applyFont="1" applyFill="1" applyAlignment="1">
      <alignment horizontal="center" vertical="center"/>
    </xf>
    <xf numFmtId="0" fontId="10" fillId="0" borderId="11" xfId="0" applyFont="1" applyBorder="1" applyAlignment="1">
      <alignment vertical="center"/>
    </xf>
    <xf numFmtId="10" fontId="11" fillId="0" borderId="0" xfId="3" applyNumberFormat="1" applyFont="1" applyFill="1" applyAlignment="1">
      <alignment horizontal="center" vertical="center"/>
    </xf>
    <xf numFmtId="9" fontId="11" fillId="3" borderId="0" xfId="3" applyNumberFormat="1" applyFont="1" applyFill="1" applyAlignment="1">
      <alignment horizontal="center" vertic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487681</xdr:colOff>
      <xdr:row>2</xdr:row>
      <xdr:rowOff>99060</xdr:rowOff>
    </xdr:from>
    <xdr:to>
      <xdr:col>0</xdr:col>
      <xdr:colOff>2186941</xdr:colOff>
      <xdr:row>2</xdr:row>
      <xdr:rowOff>320040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1" y="861060"/>
          <a:ext cx="1699260" cy="220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showGridLines="0" tabSelected="1" topLeftCell="B1" workbookViewId="0">
      <selection activeCell="H28" sqref="H28"/>
    </sheetView>
  </sheetViews>
  <sheetFormatPr baseColWidth="10" defaultRowHeight="14.4" x14ac:dyDescent="0.3"/>
  <cols>
    <col min="1" max="1" width="36.33203125" style="50" customWidth="1"/>
    <col min="2" max="3" width="8.21875" style="50" bestFit="1" customWidth="1"/>
    <col min="4" max="4" width="33.109375" style="50" customWidth="1"/>
    <col min="5" max="6" width="8.21875" style="50" bestFit="1" customWidth="1"/>
    <col min="7" max="7" width="11.5546875" style="50"/>
    <col min="8" max="8" width="57.109375" style="50" customWidth="1"/>
    <col min="9" max="9" width="13.77734375" style="50" bestFit="1" customWidth="1"/>
    <col min="10" max="10" width="12.6640625" style="50" bestFit="1" customWidth="1"/>
    <col min="11" max="16384" width="11.5546875" style="50"/>
  </cols>
  <sheetData>
    <row r="1" spans="1:10" ht="18.600000000000001" thickBot="1" x14ac:dyDescent="0.35">
      <c r="A1" s="69" t="s">
        <v>49</v>
      </c>
      <c r="H1" s="69" t="s">
        <v>50</v>
      </c>
    </row>
    <row r="2" spans="1:10" ht="21.6" thickBot="1" x14ac:dyDescent="0.35">
      <c r="A2" s="1" t="s">
        <v>0</v>
      </c>
      <c r="B2" s="2" t="s">
        <v>1</v>
      </c>
      <c r="C2" s="2" t="s">
        <v>2</v>
      </c>
      <c r="D2" s="3" t="s">
        <v>3</v>
      </c>
      <c r="E2" s="2" t="s">
        <v>1</v>
      </c>
      <c r="F2" s="2" t="s">
        <v>2</v>
      </c>
      <c r="H2" s="51" t="s">
        <v>51</v>
      </c>
      <c r="I2" s="51" t="s">
        <v>53</v>
      </c>
      <c r="J2" s="51" t="s">
        <v>52</v>
      </c>
    </row>
    <row r="3" spans="1:10" ht="15.6" x14ac:dyDescent="0.3">
      <c r="A3" s="4" t="s">
        <v>4</v>
      </c>
      <c r="B3" s="12"/>
      <c r="C3" s="13"/>
      <c r="D3" s="7" t="s">
        <v>5</v>
      </c>
      <c r="E3" s="12"/>
      <c r="F3" s="13"/>
      <c r="H3" s="52" t="s">
        <v>54</v>
      </c>
      <c r="I3" s="58">
        <v>101381</v>
      </c>
      <c r="J3" s="58">
        <v>99120</v>
      </c>
    </row>
    <row r="4" spans="1:10" ht="15.6" x14ac:dyDescent="0.3">
      <c r="A4" s="8" t="s">
        <v>6</v>
      </c>
      <c r="B4" s="9">
        <v>17500</v>
      </c>
      <c r="C4" s="10">
        <v>25000</v>
      </c>
      <c r="D4" s="11" t="s">
        <v>7</v>
      </c>
      <c r="E4" s="12"/>
      <c r="F4" s="13"/>
      <c r="H4" s="53" t="s">
        <v>55</v>
      </c>
      <c r="I4" s="59">
        <v>22547</v>
      </c>
      <c r="J4" s="59">
        <v>25043</v>
      </c>
    </row>
    <row r="5" spans="1:10" ht="15.6" x14ac:dyDescent="0.3">
      <c r="A5" s="8" t="s">
        <v>8</v>
      </c>
      <c r="B5" s="9">
        <v>5100</v>
      </c>
      <c r="C5" s="10">
        <v>-3600</v>
      </c>
      <c r="D5" s="11" t="s">
        <v>9</v>
      </c>
      <c r="E5" s="9">
        <v>475704</v>
      </c>
      <c r="F5" s="10">
        <v>452115</v>
      </c>
      <c r="H5" s="52" t="s">
        <v>56</v>
      </c>
      <c r="I5" s="58">
        <v>58212</v>
      </c>
      <c r="J5" s="58">
        <v>53826</v>
      </c>
    </row>
    <row r="6" spans="1:10" ht="15.6" x14ac:dyDescent="0.3">
      <c r="A6" s="8" t="s">
        <v>10</v>
      </c>
      <c r="B6" s="9">
        <v>85412</v>
      </c>
      <c r="C6" s="10">
        <v>114730</v>
      </c>
      <c r="D6" s="14"/>
      <c r="E6" s="15"/>
      <c r="F6" s="16"/>
      <c r="H6" s="53" t="s">
        <v>57</v>
      </c>
      <c r="I6" s="60">
        <v>70</v>
      </c>
      <c r="J6" s="60">
        <v>107</v>
      </c>
    </row>
    <row r="7" spans="1:10" ht="15.6" x14ac:dyDescent="0.3">
      <c r="A7" s="8" t="s">
        <v>11</v>
      </c>
      <c r="B7" s="9">
        <v>2993</v>
      </c>
      <c r="C7" s="10">
        <v>2921</v>
      </c>
      <c r="D7" s="14"/>
      <c r="E7" s="15"/>
      <c r="F7" s="16"/>
      <c r="H7" s="52" t="s">
        <v>58</v>
      </c>
      <c r="I7" s="61">
        <v>35</v>
      </c>
      <c r="J7" s="61">
        <v>43</v>
      </c>
    </row>
    <row r="8" spans="1:10" ht="15.6" x14ac:dyDescent="0.3">
      <c r="A8" s="8" t="s">
        <v>12</v>
      </c>
      <c r="B8" s="9">
        <v>202514</v>
      </c>
      <c r="C8" s="10">
        <v>165015</v>
      </c>
      <c r="D8" s="14"/>
      <c r="E8" s="15"/>
      <c r="F8" s="16"/>
      <c r="H8" s="55"/>
      <c r="I8" s="54"/>
      <c r="J8" s="54"/>
    </row>
    <row r="9" spans="1:10" ht="16.2" thickBot="1" x14ac:dyDescent="0.35">
      <c r="A9" s="8" t="s">
        <v>13</v>
      </c>
      <c r="B9" s="9">
        <v>82142</v>
      </c>
      <c r="C9" s="10">
        <v>66933</v>
      </c>
      <c r="D9" s="14"/>
      <c r="E9" s="17"/>
      <c r="F9" s="16"/>
      <c r="H9" s="52" t="s">
        <v>59</v>
      </c>
      <c r="I9" s="56">
        <v>56</v>
      </c>
      <c r="J9" s="56">
        <v>41</v>
      </c>
    </row>
    <row r="10" spans="1:10" ht="16.2" thickBot="1" x14ac:dyDescent="0.35">
      <c r="A10" s="18" t="s">
        <v>14</v>
      </c>
      <c r="B10" s="12"/>
      <c r="C10" s="13"/>
      <c r="D10" s="19" t="s">
        <v>15</v>
      </c>
      <c r="E10" s="20">
        <f>SUM(E4:E9)</f>
        <v>475704</v>
      </c>
      <c r="F10" s="20">
        <f>SUM(F4:F9)</f>
        <v>452115</v>
      </c>
      <c r="H10" s="53" t="s">
        <v>60</v>
      </c>
      <c r="I10" s="51">
        <v>30</v>
      </c>
      <c r="J10" s="51">
        <v>18</v>
      </c>
    </row>
    <row r="11" spans="1:10" ht="15.6" x14ac:dyDescent="0.3">
      <c r="A11" s="70" t="s">
        <v>16</v>
      </c>
      <c r="B11" s="9">
        <v>3901</v>
      </c>
      <c r="C11" s="10">
        <v>2667</v>
      </c>
      <c r="D11" s="11" t="s">
        <v>17</v>
      </c>
      <c r="E11" s="12"/>
      <c r="F11" s="13"/>
      <c r="H11" s="52"/>
      <c r="I11" s="56"/>
      <c r="J11" s="56"/>
    </row>
    <row r="12" spans="1:10" ht="15.6" x14ac:dyDescent="0.3">
      <c r="A12" s="70" t="s">
        <v>18</v>
      </c>
      <c r="B12" s="12"/>
      <c r="C12" s="13"/>
      <c r="D12" s="11" t="s">
        <v>19</v>
      </c>
      <c r="E12" s="12"/>
      <c r="F12" s="13"/>
      <c r="H12" s="53" t="s">
        <v>61</v>
      </c>
      <c r="I12" s="57">
        <v>1240</v>
      </c>
      <c r="J12" s="57">
        <v>1010</v>
      </c>
    </row>
    <row r="13" spans="1:10" x14ac:dyDescent="0.3">
      <c r="A13" s="8" t="s">
        <v>20</v>
      </c>
      <c r="B13" s="12">
        <v>32</v>
      </c>
      <c r="C13" s="13">
        <v>473</v>
      </c>
      <c r="D13" s="11" t="s">
        <v>21</v>
      </c>
      <c r="E13" s="12"/>
      <c r="F13" s="13"/>
    </row>
    <row r="14" spans="1:10" ht="15" thickBot="1" x14ac:dyDescent="0.35">
      <c r="A14" s="18"/>
      <c r="B14" s="15"/>
      <c r="C14" s="16"/>
      <c r="D14" s="11" t="s">
        <v>22</v>
      </c>
      <c r="E14" s="21">
        <v>504</v>
      </c>
      <c r="F14" s="13">
        <v>36</v>
      </c>
    </row>
    <row r="15" spans="1:10" ht="18.600000000000001" thickBot="1" x14ac:dyDescent="0.35">
      <c r="A15" s="18"/>
      <c r="B15" s="15"/>
      <c r="C15" s="16"/>
      <c r="D15" s="19" t="s">
        <v>23</v>
      </c>
      <c r="E15" s="22">
        <f>SUM(E11:E14)</f>
        <v>504</v>
      </c>
      <c r="F15" s="22">
        <f>SUM(F11:F14)</f>
        <v>36</v>
      </c>
      <c r="H15" s="69" t="s">
        <v>63</v>
      </c>
    </row>
    <row r="16" spans="1:10" ht="16.2" thickBot="1" x14ac:dyDescent="0.35">
      <c r="A16" s="23" t="s">
        <v>24</v>
      </c>
      <c r="B16" s="20">
        <f>SUM(B4:B15)</f>
        <v>399594</v>
      </c>
      <c r="C16" s="20">
        <f>SUM(C4:C15)</f>
        <v>374139</v>
      </c>
      <c r="D16" s="24" t="s">
        <v>25</v>
      </c>
      <c r="E16" s="20">
        <f>E10+E15</f>
        <v>476208</v>
      </c>
      <c r="F16" s="20">
        <f>F10+F15</f>
        <v>452151</v>
      </c>
      <c r="H16" s="51" t="s">
        <v>51</v>
      </c>
      <c r="I16" s="51" t="s">
        <v>53</v>
      </c>
      <c r="J16" s="51" t="s">
        <v>52</v>
      </c>
    </row>
    <row r="17" spans="1:10" ht="15.6" x14ac:dyDescent="0.3">
      <c r="A17" s="25" t="s">
        <v>26</v>
      </c>
      <c r="B17" s="6"/>
      <c r="C17" s="6"/>
      <c r="D17" s="7" t="s">
        <v>27</v>
      </c>
      <c r="E17" s="5"/>
      <c r="F17" s="6"/>
      <c r="H17" s="67" t="s">
        <v>64</v>
      </c>
      <c r="I17" s="56">
        <v>7</v>
      </c>
      <c r="J17" s="56">
        <v>6</v>
      </c>
    </row>
    <row r="18" spans="1:10" ht="15.6" x14ac:dyDescent="0.3">
      <c r="A18" s="15" t="s">
        <v>28</v>
      </c>
      <c r="B18" s="13">
        <v>500</v>
      </c>
      <c r="C18" s="13">
        <v>225</v>
      </c>
      <c r="D18" s="11" t="s">
        <v>29</v>
      </c>
      <c r="E18" s="12"/>
      <c r="F18" s="13"/>
      <c r="H18" s="68" t="s">
        <v>66</v>
      </c>
      <c r="I18" s="51">
        <v>4</v>
      </c>
      <c r="J18" s="51">
        <v>3</v>
      </c>
    </row>
    <row r="19" spans="1:10" ht="16.2" thickBot="1" x14ac:dyDescent="0.35">
      <c r="A19" s="26" t="s">
        <v>30</v>
      </c>
      <c r="B19" s="10">
        <v>1214</v>
      </c>
      <c r="C19" s="13">
        <v>895</v>
      </c>
      <c r="D19" s="11" t="s">
        <v>31</v>
      </c>
      <c r="E19" s="12"/>
      <c r="F19" s="13"/>
      <c r="H19" s="67" t="s">
        <v>67</v>
      </c>
      <c r="I19" s="61">
        <v>70</v>
      </c>
      <c r="J19" s="61">
        <v>80</v>
      </c>
    </row>
    <row r="20" spans="1:10" ht="16.8" thickTop="1" thickBot="1" x14ac:dyDescent="0.35">
      <c r="A20" s="26" t="s">
        <v>32</v>
      </c>
      <c r="B20" s="13"/>
      <c r="C20" s="47"/>
      <c r="D20" s="48" t="s">
        <v>33</v>
      </c>
      <c r="E20" s="10">
        <v>2300</v>
      </c>
      <c r="F20" s="10">
        <v>2500</v>
      </c>
      <c r="H20" s="68" t="s">
        <v>65</v>
      </c>
      <c r="I20" s="60">
        <v>235</v>
      </c>
      <c r="J20" s="60">
        <v>235</v>
      </c>
    </row>
    <row r="21" spans="1:10" ht="15" thickTop="1" x14ac:dyDescent="0.3">
      <c r="A21" s="15"/>
      <c r="B21" s="16"/>
      <c r="C21" s="16"/>
      <c r="D21" s="11" t="s">
        <v>34</v>
      </c>
      <c r="E21" s="12"/>
      <c r="F21" s="13">
        <v>250</v>
      </c>
    </row>
    <row r="22" spans="1:10" ht="15" thickBot="1" x14ac:dyDescent="0.35">
      <c r="A22" s="17"/>
      <c r="B22" s="27"/>
      <c r="C22" s="27"/>
      <c r="D22" s="11" t="s">
        <v>35</v>
      </c>
      <c r="E22" s="17"/>
      <c r="F22" s="16"/>
    </row>
    <row r="23" spans="1:10" ht="15" thickBot="1" x14ac:dyDescent="0.35">
      <c r="A23" s="28" t="s">
        <v>36</v>
      </c>
      <c r="B23" s="20">
        <f>SUM(B18:B22)</f>
        <v>1714</v>
      </c>
      <c r="C23" s="20">
        <f>SUM(C18:C22)</f>
        <v>1120</v>
      </c>
      <c r="D23" s="29" t="s">
        <v>36</v>
      </c>
      <c r="E23" s="20">
        <f>SUM(E18:E22)</f>
        <v>2300</v>
      </c>
      <c r="F23" s="20">
        <f>SUM(F18:F22)</f>
        <v>2750</v>
      </c>
    </row>
    <row r="24" spans="1:10" x14ac:dyDescent="0.3">
      <c r="A24" s="25" t="s">
        <v>37</v>
      </c>
      <c r="B24" s="6"/>
      <c r="C24" s="14"/>
      <c r="D24" s="25" t="s">
        <v>38</v>
      </c>
      <c r="E24" s="6"/>
      <c r="F24" s="6"/>
    </row>
    <row r="25" spans="1:10" x14ac:dyDescent="0.3">
      <c r="A25" s="26" t="s">
        <v>39</v>
      </c>
      <c r="B25" s="13">
        <v>358</v>
      </c>
      <c r="C25" s="30">
        <v>781</v>
      </c>
      <c r="D25" s="26" t="s">
        <v>39</v>
      </c>
      <c r="E25" s="10">
        <v>1625</v>
      </c>
      <c r="F25" s="13">
        <v>540</v>
      </c>
    </row>
    <row r="26" spans="1:10" x14ac:dyDescent="0.3">
      <c r="A26" s="26" t="s">
        <v>40</v>
      </c>
      <c r="B26" s="10">
        <v>4500</v>
      </c>
      <c r="C26" s="31">
        <v>2100</v>
      </c>
      <c r="D26" s="26" t="s">
        <v>40</v>
      </c>
      <c r="E26" s="13"/>
      <c r="F26" s="10">
        <v>6000</v>
      </c>
    </row>
    <row r="27" spans="1:10" ht="15" thickBot="1" x14ac:dyDescent="0.35">
      <c r="A27" s="17" t="s">
        <v>28</v>
      </c>
      <c r="B27" s="32"/>
      <c r="C27" s="14"/>
      <c r="D27" s="33" t="s">
        <v>34</v>
      </c>
      <c r="E27" s="32"/>
      <c r="F27" s="34">
        <v>1350</v>
      </c>
    </row>
    <row r="28" spans="1:10" ht="15" thickBot="1" x14ac:dyDescent="0.35">
      <c r="A28" s="28" t="s">
        <v>41</v>
      </c>
      <c r="B28" s="20">
        <f>SUM(B25:B27)</f>
        <v>4858</v>
      </c>
      <c r="C28" s="20">
        <f>SUM(C25:C27)</f>
        <v>2881</v>
      </c>
      <c r="D28" s="35" t="s">
        <v>41</v>
      </c>
      <c r="E28" s="36">
        <f>SUM(E25:E27)</f>
        <v>1625</v>
      </c>
      <c r="F28" s="36">
        <f>SUM(F25:F27)</f>
        <v>7890</v>
      </c>
    </row>
    <row r="29" spans="1:10" ht="15" thickBot="1" x14ac:dyDescent="0.35">
      <c r="A29" s="33" t="s">
        <v>42</v>
      </c>
      <c r="B29" s="13"/>
      <c r="C29" s="13"/>
      <c r="D29" s="14"/>
      <c r="E29" s="37"/>
      <c r="F29" s="13"/>
    </row>
    <row r="30" spans="1:10" ht="15" thickBot="1" x14ac:dyDescent="0.35">
      <c r="A30" s="46" t="s">
        <v>43</v>
      </c>
      <c r="B30" s="49">
        <f>IF(E16+E23+E28&gt;B16+B23+B28,(E16+E23+E28-B16-B23-B28)/3,"")</f>
        <v>24655.666666666668</v>
      </c>
      <c r="C30" s="49">
        <f>IF(F16+F23+F28&gt;C16+C23+C28,(F16+F23+F28-C16-C23-C28)/3,"")</f>
        <v>28217</v>
      </c>
      <c r="D30" s="38"/>
      <c r="E30" s="32"/>
      <c r="F30" s="39"/>
    </row>
    <row r="31" spans="1:10" ht="16.2" thickBot="1" x14ac:dyDescent="0.35">
      <c r="A31" s="40" t="s">
        <v>44</v>
      </c>
      <c r="B31" s="41">
        <f>B16+B23+B28+B30</f>
        <v>430821.66666666669</v>
      </c>
      <c r="C31" s="41">
        <f>C16+C23+C28+C30</f>
        <v>406357</v>
      </c>
      <c r="D31" s="42" t="s">
        <v>44</v>
      </c>
      <c r="E31" s="43">
        <f>E16+E23+E28</f>
        <v>480133</v>
      </c>
      <c r="F31" s="43">
        <f>F16+F23+F28</f>
        <v>462791</v>
      </c>
    </row>
    <row r="32" spans="1:10" ht="15" thickBot="1" x14ac:dyDescent="0.35">
      <c r="A32" s="44" t="s">
        <v>45</v>
      </c>
      <c r="B32" s="34">
        <f>IF(E31&gt;B31,E31-B31,"")</f>
        <v>49311.333333333314</v>
      </c>
      <c r="C32" s="34">
        <f>IF(F31&gt;C31,F31-C31,"")</f>
        <v>56434</v>
      </c>
      <c r="D32" s="45" t="s">
        <v>46</v>
      </c>
      <c r="E32" s="37">
        <f>IF(B31&gt;E31,B31-E31,0)</f>
        <v>0</v>
      </c>
      <c r="F32" s="37">
        <f>IF(C31&gt;F31,C31-F31,0)</f>
        <v>0</v>
      </c>
    </row>
    <row r="33" spans="1:6" ht="16.2" thickBot="1" x14ac:dyDescent="0.35">
      <c r="A33" s="40" t="s">
        <v>44</v>
      </c>
      <c r="B33" s="41">
        <f>B31+B32</f>
        <v>480133</v>
      </c>
      <c r="C33" s="41">
        <f>C31+C32</f>
        <v>462791</v>
      </c>
      <c r="D33" s="2" t="s">
        <v>44</v>
      </c>
      <c r="E33" s="41">
        <f>E31+E32</f>
        <v>480133</v>
      </c>
      <c r="F33" s="41">
        <f>F31+F32</f>
        <v>462791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B5" sqref="B5:D5"/>
    </sheetView>
  </sheetViews>
  <sheetFormatPr baseColWidth="10" defaultRowHeight="15.6" x14ac:dyDescent="0.3"/>
  <cols>
    <col min="1" max="1" width="33.21875" style="73" customWidth="1"/>
    <col min="2" max="16384" width="11.5546875" style="50"/>
  </cols>
  <sheetData>
    <row r="1" spans="1:4" ht="30" customHeight="1" x14ac:dyDescent="0.3">
      <c r="A1" s="71" t="s">
        <v>47</v>
      </c>
      <c r="B1" s="62"/>
    </row>
    <row r="2" spans="1:4" ht="30" customHeight="1" x14ac:dyDescent="0.3">
      <c r="A2" s="77"/>
      <c r="B2" s="63" t="s">
        <v>53</v>
      </c>
      <c r="C2" s="64" t="s">
        <v>52</v>
      </c>
    </row>
    <row r="3" spans="1:4" ht="30" customHeight="1" x14ac:dyDescent="0.3">
      <c r="A3" s="72" t="s">
        <v>48</v>
      </c>
      <c r="B3" s="65"/>
      <c r="C3" s="65"/>
    </row>
    <row r="4" spans="1:4" ht="30" customHeight="1" x14ac:dyDescent="0.3">
      <c r="A4" s="77"/>
      <c r="B4" s="63" t="s">
        <v>53</v>
      </c>
      <c r="C4" s="64" t="s">
        <v>52</v>
      </c>
      <c r="D4"/>
    </row>
    <row r="5" spans="1:4" ht="30" customHeight="1" x14ac:dyDescent="0.3">
      <c r="A5" s="71" t="s">
        <v>62</v>
      </c>
      <c r="B5" s="66"/>
      <c r="C5" s="66"/>
      <c r="D5" s="69"/>
    </row>
    <row r="6" spans="1:4" ht="30" customHeight="1" x14ac:dyDescent="0.3"/>
    <row r="7" spans="1:4" ht="30" customHeight="1" x14ac:dyDescent="0.3"/>
    <row r="8" spans="1:4" ht="30" customHeight="1" x14ac:dyDescent="0.3"/>
    <row r="9" spans="1:4" ht="30" customHeight="1" x14ac:dyDescent="0.3"/>
    <row r="10" spans="1:4" ht="30" customHeight="1" x14ac:dyDescent="0.3"/>
    <row r="11" spans="1:4" ht="30" customHeight="1" x14ac:dyDescent="0.3"/>
    <row r="12" spans="1:4" ht="30" customHeight="1" x14ac:dyDescent="0.3"/>
    <row r="13" spans="1:4" ht="30" customHeight="1" x14ac:dyDescent="0.3"/>
    <row r="14" spans="1:4" ht="30" customHeight="1" x14ac:dyDescent="0.3"/>
    <row r="15" spans="1:4" ht="30" customHeight="1" x14ac:dyDescent="0.3"/>
    <row r="16" spans="1:4" ht="30" customHeight="1" x14ac:dyDescent="0.3"/>
    <row r="17" ht="30" customHeight="1" x14ac:dyDescent="0.3"/>
    <row r="18" ht="30" customHeight="1" x14ac:dyDescent="0.3"/>
    <row r="19" ht="30" customHeight="1" x14ac:dyDescent="0.3"/>
    <row r="20" ht="30" customHeight="1" x14ac:dyDescent="0.3"/>
    <row r="21" ht="30" customHeight="1" x14ac:dyDescent="0.3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showGridLines="0" workbookViewId="0">
      <selection activeCell="E2" sqref="E2"/>
    </sheetView>
  </sheetViews>
  <sheetFormatPr baseColWidth="10" defaultRowHeight="30" customHeight="1" x14ac:dyDescent="0.3"/>
  <cols>
    <col min="1" max="1" width="11.5546875" style="69"/>
    <col min="2" max="2" width="21.77734375" style="69" customWidth="1"/>
    <col min="3" max="16384" width="11.5546875" style="69"/>
  </cols>
  <sheetData>
    <row r="1" spans="1:5" ht="30" customHeight="1" x14ac:dyDescent="0.3">
      <c r="A1" s="69" t="s">
        <v>75</v>
      </c>
      <c r="C1" s="63" t="s">
        <v>53</v>
      </c>
      <c r="D1" s="64" t="s">
        <v>52</v>
      </c>
      <c r="E1" s="64" t="s">
        <v>76</v>
      </c>
    </row>
    <row r="2" spans="1:5" ht="30" customHeight="1" x14ac:dyDescent="0.3">
      <c r="C2" s="75"/>
      <c r="D2" s="75"/>
      <c r="E2" s="79">
        <v>0.06</v>
      </c>
    </row>
    <row r="3" spans="1:5" ht="30" customHeight="1" x14ac:dyDescent="0.3">
      <c r="C3" s="75"/>
      <c r="D3" s="75"/>
      <c r="E3" s="78"/>
    </row>
    <row r="4" spans="1:5" ht="30" customHeight="1" x14ac:dyDescent="0.3">
      <c r="A4" s="69" t="s">
        <v>74</v>
      </c>
      <c r="C4" s="63" t="s">
        <v>53</v>
      </c>
      <c r="D4" s="64" t="s">
        <v>52</v>
      </c>
    </row>
    <row r="5" spans="1:5" ht="30" customHeight="1" x14ac:dyDescent="0.3">
      <c r="C5" s="74"/>
      <c r="D5" s="7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showGridLines="0" workbookViewId="0">
      <selection activeCell="C11" sqref="C11"/>
    </sheetView>
  </sheetViews>
  <sheetFormatPr baseColWidth="10" defaultRowHeight="30" customHeight="1" x14ac:dyDescent="0.3"/>
  <cols>
    <col min="1" max="1" width="11.5546875" style="69"/>
    <col min="2" max="2" width="21.77734375" style="69" customWidth="1"/>
    <col min="3" max="16384" width="11.5546875" style="69"/>
  </cols>
  <sheetData>
    <row r="1" spans="1:4" ht="30" customHeight="1" x14ac:dyDescent="0.3">
      <c r="A1" s="69" t="s">
        <v>70</v>
      </c>
    </row>
    <row r="2" spans="1:4" ht="30" customHeight="1" x14ac:dyDescent="0.3">
      <c r="B2" s="69" t="s">
        <v>68</v>
      </c>
      <c r="C2" s="75"/>
    </row>
    <row r="3" spans="1:4" ht="30" customHeight="1" x14ac:dyDescent="0.3">
      <c r="B3" s="69" t="s">
        <v>69</v>
      </c>
      <c r="C3" s="75"/>
    </row>
    <row r="4" spans="1:4" ht="30" customHeight="1" x14ac:dyDescent="0.3">
      <c r="B4" s="69" t="s">
        <v>55</v>
      </c>
      <c r="C4" s="75"/>
    </row>
    <row r="5" spans="1:4" ht="30" customHeight="1" x14ac:dyDescent="0.3">
      <c r="A5" s="69" t="s">
        <v>73</v>
      </c>
      <c r="C5" s="63" t="s">
        <v>53</v>
      </c>
      <c r="D5" s="64" t="s">
        <v>52</v>
      </c>
    </row>
    <row r="6" spans="1:4" ht="30" customHeight="1" x14ac:dyDescent="0.3">
      <c r="B6" s="69" t="s">
        <v>71</v>
      </c>
      <c r="C6" s="76"/>
      <c r="D6" s="76"/>
    </row>
    <row r="7" spans="1:4" ht="30" customHeight="1" x14ac:dyDescent="0.3">
      <c r="B7" s="69" t="s">
        <v>72</v>
      </c>
      <c r="C7" s="76"/>
      <c r="D7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Base de données</vt:lpstr>
      <vt:lpstr>Indicateur commercial</vt:lpstr>
      <vt:lpstr>Indicateur organisationnel</vt:lpstr>
      <vt:lpstr>Indicateur financier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FORGES</dc:creator>
  <cp:lastModifiedBy>Philippe FORGES</cp:lastModifiedBy>
  <dcterms:created xsi:type="dcterms:W3CDTF">2018-12-28T07:13:05Z</dcterms:created>
  <dcterms:modified xsi:type="dcterms:W3CDTF">2018-12-28T11:06:32Z</dcterms:modified>
</cp:coreProperties>
</file>